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lgemeen Biekûrf\Jaarkalender\2019-2020\"/>
    </mc:Choice>
  </mc:AlternateContent>
  <bookViews>
    <workbookView xWindow="0" yWindow="0" windowWidth="20490" windowHeight="8310"/>
  </bookViews>
  <sheets>
    <sheet name="Start" sheetId="44" r:id="rId1"/>
    <sheet name="Augustus" sheetId="1" r:id="rId2"/>
    <sheet name="September" sheetId="33" r:id="rId3"/>
    <sheet name="Oktober" sheetId="34" r:id="rId4"/>
    <sheet name="November" sheetId="35" r:id="rId5"/>
    <sheet name="December" sheetId="36" r:id="rId6"/>
    <sheet name="Januari" sheetId="37" r:id="rId7"/>
    <sheet name="Februari" sheetId="38" r:id="rId8"/>
    <sheet name="Maart" sheetId="39" r:id="rId9"/>
    <sheet name="April" sheetId="40" r:id="rId10"/>
    <sheet name="Mei" sheetId="41" r:id="rId11"/>
    <sheet name="Juni" sheetId="42" r:id="rId12"/>
    <sheet name="Juli" sheetId="43" r:id="rId13"/>
  </sheets>
  <definedNames>
    <definedName name="_xlnm.Print_Area" localSheetId="9">April!$B$2:$AJ$21</definedName>
    <definedName name="_xlnm.Print_Area" localSheetId="1">Augustus!$B$2:$AJ$21</definedName>
    <definedName name="_xlnm.Print_Area" localSheetId="5">December!$B$2:$AJ$21</definedName>
    <definedName name="_xlnm.Print_Area" localSheetId="7">Februari!$B$2:$AJ$21</definedName>
    <definedName name="_xlnm.Print_Area" localSheetId="6">Januari!$B$2:$AJ$21</definedName>
    <definedName name="_xlnm.Print_Area" localSheetId="12">Juli!$B$2:$AJ$21</definedName>
    <definedName name="_xlnm.Print_Area" localSheetId="11">Juni!$B$2:$AJ$21</definedName>
    <definedName name="_xlnm.Print_Area" localSheetId="8">Maart!$B$2:$AJ$21</definedName>
    <definedName name="_xlnm.Print_Area" localSheetId="10">Mei!$B$2:$AJ$21</definedName>
    <definedName name="_xlnm.Print_Area" localSheetId="4">November!$B$2:$AJ$21</definedName>
    <definedName name="_xlnm.Print_Area" localSheetId="3">Oktober!$B$2:$AJ$21</definedName>
    <definedName name="_xlnm.Print_Area" localSheetId="2">September!$B$2:$AJ$21</definedName>
    <definedName name="_xlnm.Print_Area" localSheetId="0">Start!$B$2:$AJ$21</definedName>
    <definedName name="agenda" localSheetId="9">dagraster+April!eerstedatum-WEEKDAY(April!eerstedatum)-April!weekdag_optie</definedName>
    <definedName name="agenda" localSheetId="1">dagraster+Augustus!eerstedatum-WEEKDAY(Augustus!eerstedatum)-weekdag_optie</definedName>
    <definedName name="agenda" localSheetId="5">dagraster+December!eerstedatum-WEEKDAY(December!eerstedatum)-December!weekdag_optie</definedName>
    <definedName name="agenda" localSheetId="7">dagraster+Februari!eerstedatum-WEEKDAY(Februari!eerstedatum)-Februari!weekdag_optie</definedName>
    <definedName name="agenda" localSheetId="6">dagraster+Januari!eerstedatum-WEEKDAY(Januari!eerstedatum)-Januari!weekdag_optie</definedName>
    <definedName name="agenda" localSheetId="12">dagraster+Juli!eerstedatum-WEEKDAY(Juli!eerstedatum)-Juli!weekdag_optie</definedName>
    <definedName name="agenda" localSheetId="11">dagraster+Juni!eerstedatum-WEEKDAY(Juni!eerstedatum)-Juni!weekdag_optie</definedName>
    <definedName name="agenda" localSheetId="8">dagraster+Maart!eerstedatum-WEEKDAY(Maart!eerstedatum)-Maart!weekdag_optie</definedName>
    <definedName name="agenda" localSheetId="10">dagraster+Mei!eerstedatum-WEEKDAY(Mei!eerstedatum)-Mei!weekdag_optie</definedName>
    <definedName name="agenda" localSheetId="4">dagraster+November!eerstedatum-WEEKDAY(November!eerstedatum)-November!weekdag_optie</definedName>
    <definedName name="agenda" localSheetId="3">dagraster+Oktober!eerstedatum-WEEKDAY(Oktober!eerstedatum)-Oktober!weekdag_optie</definedName>
    <definedName name="agenda" localSheetId="2">dagraster+September!eerstedatum-WEEKDAY(September!eerstedatum)-September!weekdag_optie</definedName>
    <definedName name="agenda" localSheetId="0">dagraster+Start!eerstedatum-WEEKDAY(Start!eerstedatum)-Start!weekdag_optie</definedName>
    <definedName name="agenda">dagraster+[0]!eerstedatum-WEEKDAY([0]!eerstedatum)-weekdag_optie</definedName>
    <definedName name="Begindag" localSheetId="9">April!$O$2</definedName>
    <definedName name="Begindag" localSheetId="5">December!$O$2</definedName>
    <definedName name="Begindag" localSheetId="7">Februari!$O$2</definedName>
    <definedName name="Begindag" localSheetId="6">Januari!$O$2</definedName>
    <definedName name="Begindag" localSheetId="12">Juli!$O$2</definedName>
    <definedName name="Begindag" localSheetId="11">Juni!$O$2</definedName>
    <definedName name="Begindag" localSheetId="8">Maart!$O$2</definedName>
    <definedName name="Begindag" localSheetId="10">Mei!$O$2</definedName>
    <definedName name="Begindag" localSheetId="4">November!$O$2</definedName>
    <definedName name="Begindag" localSheetId="3">Oktober!$O$2</definedName>
    <definedName name="Begindag" localSheetId="2">September!$O$2</definedName>
    <definedName name="Begindag" localSheetId="0">Start!$O$2</definedName>
    <definedName name="Begindag">Augustus!$O$2</definedName>
    <definedName name="begindatum" localSheetId="9">DATE(April!WeerTeGevenJaar,April!maand,1)</definedName>
    <definedName name="begindatum" localSheetId="1">DATE(Augustus!WeerTeGevenJaar,Augustus!maand,1)</definedName>
    <definedName name="begindatum" localSheetId="5">DATE(December!WeerTeGevenJaar,December!maand,1)</definedName>
    <definedName name="begindatum" localSheetId="7">DATE(Februari!WeerTeGevenJaar,Februari!maand,1)</definedName>
    <definedName name="begindatum" localSheetId="6">DATE(Januari!WeerTeGevenJaar,Januari!maand,1)</definedName>
    <definedName name="begindatum" localSheetId="12">DATE(Juli!WeerTeGevenJaar,Juli!maand,1)</definedName>
    <definedName name="begindatum" localSheetId="11">DATE(Juni!WeerTeGevenJaar,Juni!maand,1)</definedName>
    <definedName name="begindatum" localSheetId="8">DATE(Maart!WeerTeGevenJaar,Maart!maand,1)</definedName>
    <definedName name="begindatum" localSheetId="10">DATE(Mei!WeerTeGevenJaar,Mei!maand,1)</definedName>
    <definedName name="begindatum" localSheetId="4">DATE(November!WeerTeGevenJaar,November!maand,1)</definedName>
    <definedName name="begindatum" localSheetId="3">DATE(Oktober!WeerTeGevenJaar,Oktober!maand,1)</definedName>
    <definedName name="begindatum" localSheetId="2">DATE(September!WeerTeGevenJaar,September!maand,1)</definedName>
    <definedName name="begindatum" localSheetId="0">DATE(Start!WeerTeGevenJaar,Start!maand,1)</definedName>
    <definedName name="dagen">{0,1,2,3,4,5,6}</definedName>
    <definedName name="dagraster">dagen+weken*7</definedName>
    <definedName name="eerstedatum" localSheetId="9">DATE(April!WeerTeGevenJaar,April!maand,1)</definedName>
    <definedName name="eerstedatum" localSheetId="1">DATE(Augustus!WeerTeGevenJaar,Augustus!maand,1)</definedName>
    <definedName name="eerstedatum" localSheetId="5">DATE(December!WeerTeGevenJaar,December!maand,1)</definedName>
    <definedName name="eerstedatum" localSheetId="7">DATE(Februari!WeerTeGevenJaar,Februari!maand,1)</definedName>
    <definedName name="eerstedatum" localSheetId="6">DATE(Januari!WeerTeGevenJaar,Januari!maand,1)</definedName>
    <definedName name="eerstedatum" localSheetId="12">DATE(Juli!WeerTeGevenJaar,Juli!maand,1)</definedName>
    <definedName name="eerstedatum" localSheetId="11">DATE(Juni!WeerTeGevenJaar,Juni!maand,1)</definedName>
    <definedName name="eerstedatum" localSheetId="8">DATE(Maart!WeerTeGevenJaar,Maart!maand,1)</definedName>
    <definedName name="eerstedatum" localSheetId="10">DATE(Mei!WeerTeGevenJaar,Mei!maand,1)</definedName>
    <definedName name="eerstedatum" localSheetId="4">DATE(November!WeerTeGevenJaar,November!maand,1)</definedName>
    <definedName name="eerstedatum" localSheetId="3">DATE(Oktober!WeerTeGevenJaar,Oktober!maand,1)</definedName>
    <definedName name="eerstedatum" localSheetId="2">DATE(September!WeerTeGevenJaar,September!maand,1)</definedName>
    <definedName name="eerstedatum" localSheetId="0">DATE(Start!WeerTeGevenJaar,Start!maand,1)</definedName>
    <definedName name="eerstedatum">DATE(Augustus!WeerTeGevenJaar,[0]!maand,1)</definedName>
    <definedName name="maand" localSheetId="9">MATCH(April!WeerTeGevenMaand,[0]!maanden,0)</definedName>
    <definedName name="maand" localSheetId="1">MATCH(Augustus!WeerTeGevenMaand,maanden,0)</definedName>
    <definedName name="maand" localSheetId="5">MATCH(December!WeerTeGevenMaand,[0]!maanden,0)</definedName>
    <definedName name="maand" localSheetId="7">MATCH(Februari!WeerTeGevenMaand,[0]!maanden,0)</definedName>
    <definedName name="maand" localSheetId="6">MATCH(Januari!WeerTeGevenMaand,[0]!maanden,0)</definedName>
    <definedName name="maand" localSheetId="12">MATCH(Juli!WeerTeGevenMaand,[0]!maanden,0)</definedName>
    <definedName name="maand" localSheetId="11">MATCH(Juni!WeerTeGevenMaand,[0]!maanden,0)</definedName>
    <definedName name="maand" localSheetId="8">MATCH(Maart!WeerTeGevenMaand,[0]!maanden,0)</definedName>
    <definedName name="maand" localSheetId="10">MATCH(Mei!WeerTeGevenMaand,[0]!maanden,0)</definedName>
    <definedName name="maand" localSheetId="4">MATCH(November!WeerTeGevenMaand,[0]!maanden,0)</definedName>
    <definedName name="maand" localSheetId="3">MATCH(Oktober!WeerTeGevenMaand,[0]!maanden,0)</definedName>
    <definedName name="maand" localSheetId="2">MATCH(September!WeerTeGevenMaand,[0]!maanden,0)</definedName>
    <definedName name="maand" localSheetId="0">MATCH(Start!WeerTeGevenMaand,[0]!maanden,0)</definedName>
    <definedName name="maand">MATCH(Augustus!WeerTeGevenMaand,[0]!maanden,0)</definedName>
    <definedName name="maanden">{"januari","februari","maart","april","mei","juni","juli","augustus","september","oktober","november","december"}</definedName>
    <definedName name="ndx" localSheetId="9">ROUNDUP(MATCH(2,1/FREQUENCY(DATE(April!WeerTeGevenJaar,April!NummerWeerTeGevenMaand,1),April!agenda))/7,0)</definedName>
    <definedName name="ndx" localSheetId="1">ROUNDUP(MATCH(2,1/FREQUENCY(DATE(Augustus!WeerTeGevenJaar,Augustus!NummerWeerTeGevenMaand,1),Augustus!agenda))/7,0)</definedName>
    <definedName name="ndx" localSheetId="5">ROUNDUP(MATCH(2,1/FREQUENCY(DATE(December!WeerTeGevenJaar,December!NummerWeerTeGevenMaand,1),December!agenda))/7,0)</definedName>
    <definedName name="ndx" localSheetId="7">ROUNDUP(MATCH(2,1/FREQUENCY(DATE(Februari!WeerTeGevenJaar,Februari!NummerWeerTeGevenMaand,1),Februari!agenda))/7,0)</definedName>
    <definedName name="ndx" localSheetId="6">ROUNDUP(MATCH(2,1/FREQUENCY(DATE(Januari!WeerTeGevenJaar,Januari!NummerWeerTeGevenMaand,1),Januari!agenda))/7,0)</definedName>
    <definedName name="ndx" localSheetId="12">ROUNDUP(MATCH(2,1/FREQUENCY(DATE(Juli!WeerTeGevenJaar,Juli!NummerWeerTeGevenMaand,1),Juli!agenda))/7,0)</definedName>
    <definedName name="ndx" localSheetId="11">ROUNDUP(MATCH(2,1/FREQUENCY(DATE(Juni!WeerTeGevenJaar,Juni!NummerWeerTeGevenMaand,1),Juni!agenda))/7,0)</definedName>
    <definedName name="ndx" localSheetId="8">ROUNDUP(MATCH(2,1/FREQUENCY(DATE(Maart!WeerTeGevenJaar,Maart!NummerWeerTeGevenMaand,1),Maart!agenda))/7,0)</definedName>
    <definedName name="ndx" localSheetId="10">ROUNDUP(MATCH(2,1/FREQUENCY(DATE(Mei!WeerTeGevenJaar,Mei!NummerWeerTeGevenMaand,1),Mei!agenda))/7,0)</definedName>
    <definedName name="ndx" localSheetId="4">ROUNDUP(MATCH(2,1/FREQUENCY(DATE(November!WeerTeGevenJaar,November!NummerWeerTeGevenMaand,1),November!agenda))/7,0)</definedName>
    <definedName name="ndx" localSheetId="3">ROUNDUP(MATCH(2,1/FREQUENCY(DATE(Oktober!WeerTeGevenJaar,Oktober!NummerWeerTeGevenMaand,1),Oktober!agenda))/7,0)</definedName>
    <definedName name="ndx" localSheetId="2">ROUNDUP(MATCH(2,1/FREQUENCY(DATE(September!WeerTeGevenJaar,September!NummerWeerTeGevenMaand,1),September!agenda))/7,0)</definedName>
    <definedName name="ndx" localSheetId="0">ROUNDUP(MATCH(2,1/FREQUENCY(DATE(Start!WeerTeGevenJaar,Start!NummerWeerTeGevenMaand,1),Start!agenda))/7,0)</definedName>
    <definedName name="NummerWeerTeGevenMaand" localSheetId="9">MATCH(April!WeerTeGevenMaand,[0]!maanden,0)</definedName>
    <definedName name="NummerWeerTeGevenMaand" localSheetId="1">MATCH(Augustus!WeerTeGevenMaand,maanden,0)</definedName>
    <definedName name="NummerWeerTeGevenMaand" localSheetId="5">MATCH(December!WeerTeGevenMaand,[0]!maanden,0)</definedName>
    <definedName name="NummerWeerTeGevenMaand" localSheetId="7">MATCH(Februari!WeerTeGevenMaand,[0]!maanden,0)</definedName>
    <definedName name="NummerWeerTeGevenMaand" localSheetId="6">MATCH(Januari!WeerTeGevenMaand,[0]!maanden,0)</definedName>
    <definedName name="NummerWeerTeGevenMaand" localSheetId="12">MATCH(Juli!WeerTeGevenMaand,[0]!maanden,0)</definedName>
    <definedName name="NummerWeerTeGevenMaand" localSheetId="11">MATCH(Juni!WeerTeGevenMaand,[0]!maanden,0)</definedName>
    <definedName name="NummerWeerTeGevenMaand" localSheetId="8">MATCH(Maart!WeerTeGevenMaand,[0]!maanden,0)</definedName>
    <definedName name="NummerWeerTeGevenMaand" localSheetId="10">MATCH(Mei!WeerTeGevenMaand,[0]!maanden,0)</definedName>
    <definedName name="NummerWeerTeGevenMaand" localSheetId="4">MATCH(November!WeerTeGevenMaand,[0]!maanden,0)</definedName>
    <definedName name="NummerWeerTeGevenMaand" localSheetId="3">MATCH(Oktober!WeerTeGevenMaand,[0]!maanden,0)</definedName>
    <definedName name="NummerWeerTeGevenMaand" localSheetId="2">MATCH(September!WeerTeGevenMaand,[0]!maanden,0)</definedName>
    <definedName name="NummerWeerTeGevenMaand" localSheetId="0">MATCH(Start!WeerTeGevenMaand,[0]!maanden,0)</definedName>
    <definedName name="NummerWeerTeGevenMaand">MATCH(Augustus!WeerTeGevenMaand,maanden,0)</definedName>
    <definedName name="weekdag_optie" localSheetId="9">MATCH(April!Begindag,weekdagen_omgekeerd,0)-2</definedName>
    <definedName name="weekdag_optie" localSheetId="5">MATCH(December!Begindag,weekdagen_omgekeerd,0)-2</definedName>
    <definedName name="weekdag_optie" localSheetId="7">MATCH(Februari!Begindag,weekdagen_omgekeerd,0)-2</definedName>
    <definedName name="weekdag_optie" localSheetId="6">MATCH(Januari!Begindag,weekdagen_omgekeerd,0)-2</definedName>
    <definedName name="weekdag_optie" localSheetId="12">MATCH(Juli!Begindag,weekdagen_omgekeerd,0)-2</definedName>
    <definedName name="weekdag_optie" localSheetId="11">MATCH(Juni!Begindag,weekdagen_omgekeerd,0)-2</definedName>
    <definedName name="weekdag_optie" localSheetId="8">MATCH(Maart!Begindag,weekdagen_omgekeerd,0)-2</definedName>
    <definedName name="weekdag_optie" localSheetId="10">MATCH(Mei!Begindag,weekdagen_omgekeerd,0)-2</definedName>
    <definedName name="weekdag_optie" localSheetId="4">MATCH(November!Begindag,weekdagen_omgekeerd,0)-2</definedName>
    <definedName name="weekdag_optie" localSheetId="3">MATCH(Oktober!Begindag,weekdagen_omgekeerd,0)-2</definedName>
    <definedName name="weekdag_optie" localSheetId="2">MATCH(September!Begindag,weekdagen_omgekeerd,0)-2</definedName>
    <definedName name="weekdag_optie" localSheetId="0">MATCH(Start!Begindag,weekdagen_omgekeerd,0)-2</definedName>
    <definedName name="weekdag_optie">MATCH(Begindag,weekdagen_omgekeerd,0)-2</definedName>
    <definedName name="weekdagen">{"maandag","dinsdag","woensdag","donderdag","vrijdag","zaterdag","zondag"}</definedName>
    <definedName name="weekdagen_omgekeerd">{"zondag","zaterdag","vrijdag","donderdag","woensdag","dinsdag","maandag"}</definedName>
    <definedName name="WeerTeGevenJaar" localSheetId="9">April!$J$2</definedName>
    <definedName name="WeerTeGevenJaar" localSheetId="1">Augustus!$J$2</definedName>
    <definedName name="WeerTeGevenJaar" localSheetId="5">December!$J$2</definedName>
    <definedName name="WeerTeGevenJaar" localSheetId="7">Februari!$J$2</definedName>
    <definedName name="WeerTeGevenJaar" localSheetId="6">Januari!$J$2</definedName>
    <definedName name="WeerTeGevenJaar" localSheetId="12">Juli!$J$2</definedName>
    <definedName name="WeerTeGevenJaar" localSheetId="11">Juni!$J$2</definedName>
    <definedName name="WeerTeGevenJaar" localSheetId="8">Maart!$J$2</definedName>
    <definedName name="WeerTeGevenJaar" localSheetId="10">Mei!$J$2</definedName>
    <definedName name="WeerTeGevenJaar" localSheetId="4">November!$J$2</definedName>
    <definedName name="WeerTeGevenJaar" localSheetId="3">Oktober!$J$2</definedName>
    <definedName name="WeerTeGevenJaar" localSheetId="2">September!$J$2</definedName>
    <definedName name="WeerTeGevenJaar" localSheetId="0">Start!$J$2</definedName>
    <definedName name="WeerTeGevenMaand" localSheetId="9">April!$B$2</definedName>
    <definedName name="WeerTeGevenMaand" localSheetId="1">Augustus!$B$2</definedName>
    <definedName name="WeerTeGevenMaand" localSheetId="5">December!$B$2</definedName>
    <definedName name="WeerTeGevenMaand" localSheetId="7">Februari!$B$2</definedName>
    <definedName name="WeerTeGevenMaand" localSheetId="6">Januari!$B$2</definedName>
    <definedName name="WeerTeGevenMaand" localSheetId="12">Juli!$B$2</definedName>
    <definedName name="WeerTeGevenMaand" localSheetId="11">Juni!$B$2</definedName>
    <definedName name="WeerTeGevenMaand" localSheetId="8">Maart!$B$2</definedName>
    <definedName name="WeerTeGevenMaand" localSheetId="10">Mei!$B$2</definedName>
    <definedName name="WeerTeGevenMaand" localSheetId="4">November!$B$2</definedName>
    <definedName name="WeerTeGevenMaand" localSheetId="3">Oktober!$B$2</definedName>
    <definedName name="WeerTeGevenMaand" localSheetId="2">September!$B$2</definedName>
    <definedName name="WeerTeGevenMaand" localSheetId="0">Start!$B$2</definedName>
    <definedName name="weken">{0;1;2;3;4;5;6}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" i="35" l="1"/>
  <c r="C12" i="43" l="1"/>
  <c r="C10" i="39" l="1"/>
  <c r="B5" i="1" l="1"/>
  <c r="G5" i="1"/>
  <c r="L5" i="1"/>
  <c r="Q5" i="1"/>
  <c r="V5" i="1"/>
  <c r="AA5" i="1"/>
  <c r="AF5" i="1"/>
  <c r="C6" i="1"/>
  <c r="H6" i="1"/>
  <c r="M6" i="1"/>
  <c r="R6" i="1"/>
  <c r="W6" i="1"/>
  <c r="AB6" i="1"/>
  <c r="AG6" i="1"/>
  <c r="C8" i="1"/>
  <c r="H8" i="1"/>
  <c r="M8" i="1"/>
  <c r="R8" i="1"/>
  <c r="W8" i="1"/>
  <c r="AB8" i="1"/>
  <c r="AG8" i="1"/>
  <c r="C10" i="1"/>
  <c r="H10" i="1"/>
  <c r="M10" i="1"/>
  <c r="R10" i="1"/>
  <c r="W10" i="1"/>
  <c r="AB10" i="1"/>
  <c r="AG10" i="1"/>
  <c r="C12" i="1"/>
  <c r="H12" i="1"/>
  <c r="M12" i="1"/>
  <c r="R12" i="1"/>
  <c r="W12" i="1"/>
  <c r="AB12" i="1"/>
  <c r="AG12" i="1"/>
  <c r="C14" i="1"/>
  <c r="H14" i="1"/>
  <c r="M14" i="1"/>
  <c r="R14" i="1"/>
  <c r="W14" i="1"/>
  <c r="AB14" i="1"/>
  <c r="AG14" i="1"/>
  <c r="C16" i="1"/>
  <c r="H16" i="1"/>
  <c r="M16" i="1"/>
  <c r="R16" i="1"/>
  <c r="W16" i="1"/>
  <c r="AB16" i="1"/>
  <c r="AG16" i="1"/>
  <c r="AG16" i="43"/>
  <c r="AB16" i="43"/>
  <c r="W16" i="43"/>
  <c r="R16" i="43"/>
  <c r="M16" i="43"/>
  <c r="H16" i="43"/>
  <c r="C16" i="43"/>
  <c r="AG14" i="43"/>
  <c r="AB14" i="43"/>
  <c r="W14" i="43"/>
  <c r="R14" i="43"/>
  <c r="M14" i="43"/>
  <c r="H14" i="43"/>
  <c r="C14" i="43"/>
  <c r="AG12" i="43"/>
  <c r="AB12" i="43"/>
  <c r="W12" i="43"/>
  <c r="R12" i="43"/>
  <c r="M12" i="43"/>
  <c r="H12" i="43"/>
  <c r="AG10" i="43"/>
  <c r="AB10" i="43"/>
  <c r="W10" i="43"/>
  <c r="R10" i="43"/>
  <c r="M10" i="43"/>
  <c r="H10" i="43"/>
  <c r="C10" i="43"/>
  <c r="AG8" i="43"/>
  <c r="AB8" i="43"/>
  <c r="W8" i="43"/>
  <c r="R8" i="43"/>
  <c r="M8" i="43"/>
  <c r="H8" i="43"/>
  <c r="C8" i="43"/>
  <c r="AG6" i="43"/>
  <c r="AB6" i="43"/>
  <c r="W6" i="43"/>
  <c r="R6" i="43"/>
  <c r="M6" i="43"/>
  <c r="H6" i="43"/>
  <c r="C6" i="43"/>
  <c r="AF5" i="43"/>
  <c r="AA5" i="43"/>
  <c r="V5" i="43"/>
  <c r="Q5" i="43"/>
  <c r="L5" i="43"/>
  <c r="G5" i="43"/>
  <c r="B5" i="43"/>
  <c r="AG16" i="42"/>
  <c r="AB16" i="42"/>
  <c r="W16" i="42"/>
  <c r="R16" i="42"/>
  <c r="M16" i="42"/>
  <c r="H16" i="42"/>
  <c r="C16" i="42"/>
  <c r="AG14" i="42"/>
  <c r="AB14" i="42"/>
  <c r="W14" i="42"/>
  <c r="R14" i="42"/>
  <c r="M14" i="42"/>
  <c r="H14" i="42"/>
  <c r="C14" i="42"/>
  <c r="AG12" i="42"/>
  <c r="AB12" i="42"/>
  <c r="W12" i="42"/>
  <c r="R12" i="42"/>
  <c r="M12" i="42"/>
  <c r="H12" i="42"/>
  <c r="C12" i="42"/>
  <c r="AG10" i="42"/>
  <c r="AB10" i="42"/>
  <c r="W10" i="42"/>
  <c r="R10" i="42"/>
  <c r="M10" i="42"/>
  <c r="H10" i="42"/>
  <c r="AG8" i="42"/>
  <c r="AB8" i="42"/>
  <c r="W8" i="42"/>
  <c r="R8" i="42"/>
  <c r="M8" i="42"/>
  <c r="H8" i="42"/>
  <c r="C8" i="42"/>
  <c r="AG6" i="42"/>
  <c r="AB6" i="42"/>
  <c r="W6" i="42"/>
  <c r="R6" i="42"/>
  <c r="M6" i="42"/>
  <c r="H6" i="42"/>
  <c r="C6" i="42"/>
  <c r="AF5" i="42"/>
  <c r="AA5" i="42"/>
  <c r="V5" i="42"/>
  <c r="Q5" i="42"/>
  <c r="L5" i="42"/>
  <c r="G5" i="42"/>
  <c r="B5" i="42"/>
  <c r="AG16" i="41"/>
  <c r="AB16" i="41"/>
  <c r="W16" i="41"/>
  <c r="R16" i="41"/>
  <c r="M16" i="41"/>
  <c r="H16" i="41"/>
  <c r="C16" i="41"/>
  <c r="AG14" i="41"/>
  <c r="AB14" i="41"/>
  <c r="W14" i="41"/>
  <c r="R14" i="41"/>
  <c r="M14" i="41"/>
  <c r="H14" i="41"/>
  <c r="C14" i="41"/>
  <c r="AG12" i="41"/>
  <c r="AB12" i="41"/>
  <c r="W12" i="41"/>
  <c r="R12" i="41"/>
  <c r="M12" i="41"/>
  <c r="H12" i="41"/>
  <c r="C12" i="41"/>
  <c r="AG10" i="41"/>
  <c r="AB10" i="41"/>
  <c r="W10" i="41"/>
  <c r="R10" i="41"/>
  <c r="M10" i="41"/>
  <c r="H10" i="41"/>
  <c r="C10" i="41"/>
  <c r="AG8" i="41"/>
  <c r="AB8" i="41"/>
  <c r="W8" i="41"/>
  <c r="R8" i="41"/>
  <c r="M8" i="41"/>
  <c r="H8" i="41"/>
  <c r="C8" i="41"/>
  <c r="AG6" i="41"/>
  <c r="AB6" i="41"/>
  <c r="W6" i="41"/>
  <c r="R6" i="41"/>
  <c r="M6" i="41"/>
  <c r="H6" i="41"/>
  <c r="C6" i="41"/>
  <c r="AF5" i="41"/>
  <c r="AA5" i="41"/>
  <c r="V5" i="41"/>
  <c r="Q5" i="41"/>
  <c r="L5" i="41"/>
  <c r="G5" i="41"/>
  <c r="B5" i="41"/>
  <c r="AG16" i="40"/>
  <c r="AB16" i="40"/>
  <c r="W16" i="40"/>
  <c r="R16" i="40"/>
  <c r="M16" i="40"/>
  <c r="H16" i="40"/>
  <c r="C16" i="40"/>
  <c r="AG14" i="40"/>
  <c r="AB14" i="40"/>
  <c r="W14" i="40"/>
  <c r="R14" i="40"/>
  <c r="M14" i="40"/>
  <c r="H14" i="40"/>
  <c r="C14" i="40"/>
  <c r="AG12" i="40"/>
  <c r="AB12" i="40"/>
  <c r="W12" i="40"/>
  <c r="R12" i="40"/>
  <c r="M12" i="40"/>
  <c r="H12" i="40"/>
  <c r="C12" i="40"/>
  <c r="AG10" i="40"/>
  <c r="AB10" i="40"/>
  <c r="W10" i="40"/>
  <c r="R10" i="40"/>
  <c r="M10" i="40"/>
  <c r="H10" i="40"/>
  <c r="C10" i="40"/>
  <c r="AG8" i="40"/>
  <c r="AB8" i="40"/>
  <c r="W8" i="40"/>
  <c r="R8" i="40"/>
  <c r="M8" i="40"/>
  <c r="H8" i="40"/>
  <c r="C8" i="40"/>
  <c r="AG6" i="40"/>
  <c r="AB6" i="40"/>
  <c r="W6" i="40"/>
  <c r="R6" i="40"/>
  <c r="M6" i="40"/>
  <c r="H6" i="40"/>
  <c r="C6" i="40"/>
  <c r="AF5" i="40"/>
  <c r="AA5" i="40"/>
  <c r="V5" i="40"/>
  <c r="Q5" i="40"/>
  <c r="L5" i="40"/>
  <c r="G5" i="40"/>
  <c r="B5" i="40"/>
  <c r="AG16" i="39"/>
  <c r="AB16" i="39"/>
  <c r="W16" i="39"/>
  <c r="R16" i="39"/>
  <c r="M16" i="39"/>
  <c r="H16" i="39"/>
  <c r="C16" i="39"/>
  <c r="AG14" i="39"/>
  <c r="AB14" i="39"/>
  <c r="W14" i="39"/>
  <c r="R14" i="39"/>
  <c r="M14" i="39"/>
  <c r="H14" i="39"/>
  <c r="C14" i="39"/>
  <c r="AG12" i="39"/>
  <c r="AB12" i="39"/>
  <c r="W12" i="39"/>
  <c r="R12" i="39"/>
  <c r="M12" i="39"/>
  <c r="H12" i="39"/>
  <c r="C12" i="39"/>
  <c r="AG10" i="39"/>
  <c r="AB10" i="39"/>
  <c r="W10" i="39"/>
  <c r="R10" i="39"/>
  <c r="M10" i="39"/>
  <c r="H10" i="39"/>
  <c r="AG8" i="39"/>
  <c r="AB8" i="39"/>
  <c r="W8" i="39"/>
  <c r="R8" i="39"/>
  <c r="M8" i="39"/>
  <c r="H8" i="39"/>
  <c r="C8" i="39"/>
  <c r="AG6" i="39"/>
  <c r="AB6" i="39"/>
  <c r="W6" i="39"/>
  <c r="R6" i="39"/>
  <c r="M6" i="39"/>
  <c r="H6" i="39"/>
  <c r="C6" i="39"/>
  <c r="AF5" i="39"/>
  <c r="AA5" i="39"/>
  <c r="V5" i="39"/>
  <c r="Q5" i="39"/>
  <c r="L5" i="39"/>
  <c r="G5" i="39"/>
  <c r="B5" i="39"/>
  <c r="AG16" i="38"/>
  <c r="AB16" i="38"/>
  <c r="W16" i="38"/>
  <c r="R16" i="38"/>
  <c r="M16" i="38"/>
  <c r="H16" i="38"/>
  <c r="C16" i="38"/>
  <c r="AG14" i="38"/>
  <c r="AB14" i="38"/>
  <c r="W14" i="38"/>
  <c r="R14" i="38"/>
  <c r="M14" i="38"/>
  <c r="H14" i="38"/>
  <c r="C14" i="38"/>
  <c r="AG12" i="38"/>
  <c r="AB12" i="38"/>
  <c r="W12" i="38"/>
  <c r="R12" i="38"/>
  <c r="M12" i="38"/>
  <c r="H12" i="38"/>
  <c r="C12" i="38"/>
  <c r="AG10" i="38"/>
  <c r="AB10" i="38"/>
  <c r="W10" i="38"/>
  <c r="R10" i="38"/>
  <c r="M10" i="38"/>
  <c r="H10" i="38"/>
  <c r="C10" i="38"/>
  <c r="AG8" i="38"/>
  <c r="AB8" i="38"/>
  <c r="W8" i="38"/>
  <c r="R8" i="38"/>
  <c r="M8" i="38"/>
  <c r="H8" i="38"/>
  <c r="C8" i="38"/>
  <c r="AG6" i="38"/>
  <c r="AB6" i="38"/>
  <c r="W6" i="38"/>
  <c r="R6" i="38"/>
  <c r="M6" i="38"/>
  <c r="H6" i="38"/>
  <c r="C6" i="38"/>
  <c r="AF5" i="38"/>
  <c r="AA5" i="38"/>
  <c r="V5" i="38"/>
  <c r="Q5" i="38"/>
  <c r="L5" i="38"/>
  <c r="G5" i="38"/>
  <c r="B5" i="38"/>
  <c r="AG16" i="37" l="1"/>
  <c r="AB16" i="37"/>
  <c r="W16" i="37"/>
  <c r="R16" i="37"/>
  <c r="M16" i="37"/>
  <c r="H16" i="37"/>
  <c r="C16" i="37"/>
  <c r="AG14" i="37"/>
  <c r="AB14" i="37"/>
  <c r="W14" i="37"/>
  <c r="R14" i="37"/>
  <c r="M14" i="37"/>
  <c r="H14" i="37"/>
  <c r="C14" i="37"/>
  <c r="AG12" i="37"/>
  <c r="AB12" i="37"/>
  <c r="W12" i="37"/>
  <c r="R12" i="37"/>
  <c r="M12" i="37"/>
  <c r="H12" i="37"/>
  <c r="C12" i="37"/>
  <c r="AG10" i="37"/>
  <c r="AB10" i="37"/>
  <c r="W10" i="37"/>
  <c r="R10" i="37"/>
  <c r="M10" i="37"/>
  <c r="H10" i="37"/>
  <c r="C10" i="37"/>
  <c r="AG8" i="37"/>
  <c r="AB8" i="37"/>
  <c r="W8" i="37"/>
  <c r="R8" i="37"/>
  <c r="M8" i="37"/>
  <c r="H8" i="37"/>
  <c r="C8" i="37"/>
  <c r="AG6" i="37"/>
  <c r="AB6" i="37"/>
  <c r="W6" i="37"/>
  <c r="R6" i="37"/>
  <c r="M6" i="37"/>
  <c r="H6" i="37"/>
  <c r="C6" i="37"/>
  <c r="AF5" i="37"/>
  <c r="AA5" i="37"/>
  <c r="V5" i="37"/>
  <c r="Q5" i="37"/>
  <c r="L5" i="37"/>
  <c r="G5" i="37"/>
  <c r="B5" i="37"/>
  <c r="AG16" i="36"/>
  <c r="AB16" i="36"/>
  <c r="W16" i="36"/>
  <c r="R16" i="36"/>
  <c r="M16" i="36"/>
  <c r="H16" i="36"/>
  <c r="C16" i="36"/>
  <c r="AG14" i="36"/>
  <c r="AB14" i="36"/>
  <c r="W14" i="36"/>
  <c r="R14" i="36"/>
  <c r="M14" i="36"/>
  <c r="H14" i="36"/>
  <c r="C14" i="36"/>
  <c r="AG12" i="36"/>
  <c r="AB12" i="36"/>
  <c r="W12" i="36"/>
  <c r="R12" i="36"/>
  <c r="M12" i="36"/>
  <c r="H12" i="36"/>
  <c r="C12" i="36"/>
  <c r="AG10" i="36"/>
  <c r="AB10" i="36"/>
  <c r="W10" i="36"/>
  <c r="R10" i="36"/>
  <c r="M10" i="36"/>
  <c r="H10" i="36"/>
  <c r="C10" i="36"/>
  <c r="AG8" i="36"/>
  <c r="AB8" i="36"/>
  <c r="W8" i="36"/>
  <c r="R8" i="36"/>
  <c r="M8" i="36"/>
  <c r="H8" i="36"/>
  <c r="C8" i="36"/>
  <c r="AG6" i="36"/>
  <c r="AB6" i="36"/>
  <c r="W6" i="36"/>
  <c r="R6" i="36"/>
  <c r="M6" i="36"/>
  <c r="H6" i="36"/>
  <c r="C6" i="36"/>
  <c r="AF5" i="36"/>
  <c r="AA5" i="36"/>
  <c r="V5" i="36"/>
  <c r="Q5" i="36"/>
  <c r="L5" i="36"/>
  <c r="G5" i="36"/>
  <c r="B5" i="36"/>
  <c r="AG16" i="35"/>
  <c r="AB16" i="35"/>
  <c r="W16" i="35"/>
  <c r="R16" i="35"/>
  <c r="M16" i="35"/>
  <c r="H16" i="35"/>
  <c r="C16" i="35"/>
  <c r="AG14" i="35"/>
  <c r="AB14" i="35"/>
  <c r="W14" i="35"/>
  <c r="R14" i="35"/>
  <c r="M14" i="35"/>
  <c r="H14" i="35"/>
  <c r="C14" i="35"/>
  <c r="AG12" i="35"/>
  <c r="AB12" i="35"/>
  <c r="W12" i="35"/>
  <c r="R12" i="35"/>
  <c r="M12" i="35"/>
  <c r="H12" i="35"/>
  <c r="C12" i="35"/>
  <c r="AG10" i="35"/>
  <c r="AB10" i="35"/>
  <c r="W10" i="35"/>
  <c r="M10" i="35"/>
  <c r="H10" i="35"/>
  <c r="C10" i="35"/>
  <c r="AG8" i="35"/>
  <c r="AB8" i="35"/>
  <c r="W8" i="35"/>
  <c r="R8" i="35"/>
  <c r="M8" i="35"/>
  <c r="H8" i="35"/>
  <c r="C8" i="35"/>
  <c r="AG6" i="35"/>
  <c r="AB6" i="35"/>
  <c r="W6" i="35"/>
  <c r="R6" i="35"/>
  <c r="M6" i="35"/>
  <c r="H6" i="35"/>
  <c r="C6" i="35"/>
  <c r="AF5" i="35"/>
  <c r="AA5" i="35"/>
  <c r="V5" i="35"/>
  <c r="Q5" i="35"/>
  <c r="L5" i="35"/>
  <c r="G5" i="35"/>
  <c r="B5" i="35"/>
  <c r="AG16" i="34"/>
  <c r="AB16" i="34"/>
  <c r="W16" i="34"/>
  <c r="R16" i="34"/>
  <c r="M16" i="34"/>
  <c r="H16" i="34"/>
  <c r="C16" i="34"/>
  <c r="AG14" i="34"/>
  <c r="AB14" i="34"/>
  <c r="W14" i="34"/>
  <c r="R14" i="34"/>
  <c r="M14" i="34"/>
  <c r="H14" i="34"/>
  <c r="C14" i="34"/>
  <c r="AG12" i="34"/>
  <c r="AB12" i="34"/>
  <c r="W12" i="34"/>
  <c r="R12" i="34"/>
  <c r="M12" i="34"/>
  <c r="H12" i="34"/>
  <c r="C12" i="34"/>
  <c r="AG10" i="34"/>
  <c r="AB10" i="34"/>
  <c r="W10" i="34"/>
  <c r="R10" i="34"/>
  <c r="M10" i="34"/>
  <c r="H10" i="34"/>
  <c r="C10" i="34"/>
  <c r="AG8" i="34"/>
  <c r="AB8" i="34"/>
  <c r="W8" i="34"/>
  <c r="R8" i="34"/>
  <c r="M8" i="34"/>
  <c r="H8" i="34"/>
  <c r="C8" i="34"/>
  <c r="AG6" i="34"/>
  <c r="AB6" i="34"/>
  <c r="W6" i="34"/>
  <c r="R6" i="34"/>
  <c r="M6" i="34"/>
  <c r="H6" i="34"/>
  <c r="C6" i="34"/>
  <c r="AF5" i="34"/>
  <c r="AA5" i="34"/>
  <c r="V5" i="34"/>
  <c r="Q5" i="34"/>
  <c r="L5" i="34"/>
  <c r="G5" i="34"/>
  <c r="B5" i="34"/>
  <c r="AG16" i="33"/>
  <c r="AB16" i="33"/>
  <c r="W16" i="33"/>
  <c r="R16" i="33"/>
  <c r="M16" i="33"/>
  <c r="H16" i="33"/>
  <c r="C16" i="33"/>
  <c r="AG14" i="33"/>
  <c r="AB14" i="33"/>
  <c r="W14" i="33"/>
  <c r="R14" i="33"/>
  <c r="M14" i="33"/>
  <c r="H14" i="33"/>
  <c r="C14" i="33"/>
  <c r="AG12" i="33"/>
  <c r="AB12" i="33"/>
  <c r="W12" i="33"/>
  <c r="R12" i="33"/>
  <c r="M12" i="33"/>
  <c r="C12" i="33"/>
  <c r="AG10" i="33"/>
  <c r="AB10" i="33"/>
  <c r="W10" i="33"/>
  <c r="R10" i="33"/>
  <c r="M10" i="33"/>
  <c r="H10" i="33"/>
  <c r="C10" i="33"/>
  <c r="AG8" i="33"/>
  <c r="AB8" i="33"/>
  <c r="W8" i="33"/>
  <c r="R8" i="33"/>
  <c r="M8" i="33"/>
  <c r="H8" i="33"/>
  <c r="C8" i="33"/>
  <c r="AG6" i="33"/>
  <c r="AB6" i="33"/>
  <c r="W6" i="33"/>
  <c r="R6" i="33"/>
  <c r="M6" i="33"/>
  <c r="H6" i="33"/>
  <c r="C6" i="33"/>
  <c r="AF5" i="33"/>
  <c r="AA5" i="33"/>
  <c r="V5" i="33"/>
  <c r="Q5" i="33"/>
  <c r="L5" i="33"/>
  <c r="G5" i="33"/>
  <c r="B5" i="33"/>
</calcChain>
</file>

<file path=xl/sharedStrings.xml><?xml version="1.0" encoding="utf-8"?>
<sst xmlns="http://schemas.openxmlformats.org/spreadsheetml/2006/main" count="208" uniqueCount="115">
  <si>
    <t xml:space="preserve">  Kalendermaand</t>
  </si>
  <si>
    <t xml:space="preserve">  Kalenderjaar</t>
  </si>
  <si>
    <t xml:space="preserve">  Eerste dag van de week</t>
  </si>
  <si>
    <t>maandag</t>
  </si>
  <si>
    <t>januari</t>
  </si>
  <si>
    <t>augustus</t>
  </si>
  <si>
    <t>september</t>
  </si>
  <si>
    <t>oktober</t>
  </si>
  <si>
    <t>november</t>
  </si>
  <si>
    <t>december</t>
  </si>
  <si>
    <t>februari</t>
  </si>
  <si>
    <t>maart</t>
  </si>
  <si>
    <t>april</t>
  </si>
  <si>
    <t>mei</t>
  </si>
  <si>
    <t>juni</t>
  </si>
  <si>
    <t>juli</t>
  </si>
  <si>
    <t>Herfstvakantie</t>
  </si>
  <si>
    <t>Kerstvakantie</t>
  </si>
  <si>
    <t>Voorjaarsvakantie</t>
  </si>
  <si>
    <t>Moederdag</t>
  </si>
  <si>
    <t>Vaderdag</t>
  </si>
  <si>
    <t>Zomervakantie</t>
  </si>
  <si>
    <t xml:space="preserve">vakantie </t>
  </si>
  <si>
    <t>Hemelvaart</t>
  </si>
  <si>
    <t>vakantie</t>
  </si>
  <si>
    <t>Broeksestraat 4a</t>
  </si>
  <si>
    <t>4269 VA Babyloniënbroek</t>
  </si>
  <si>
    <t>0416-351622</t>
  </si>
  <si>
    <t>info@denbiekurf.nl</t>
  </si>
  <si>
    <t>www.biekurf.nl</t>
  </si>
  <si>
    <t>OBS den Biekûrf</t>
  </si>
  <si>
    <t xml:space="preserve">     2e paasdag</t>
  </si>
  <si>
    <t>Vakantie / koningsdag</t>
  </si>
  <si>
    <t>bevrijdingsdag</t>
  </si>
  <si>
    <t xml:space="preserve">studiedag </t>
  </si>
  <si>
    <t>2e pinksterdag</t>
  </si>
  <si>
    <t>studiemiddag</t>
  </si>
  <si>
    <t>studiedag</t>
  </si>
  <si>
    <t>Jarig deze maand:</t>
  </si>
  <si>
    <t>29e: Xana</t>
  </si>
  <si>
    <t>5e: Matt</t>
  </si>
  <si>
    <t xml:space="preserve">Bijzonderheden deze maand: </t>
  </si>
  <si>
    <t>4e: Tom</t>
  </si>
  <si>
    <t>29e: Dylano</t>
  </si>
  <si>
    <t>19e: Nadia en Rhodé</t>
  </si>
  <si>
    <t>20e: Mare en Jelle</t>
  </si>
  <si>
    <t>14e: Niels</t>
  </si>
  <si>
    <t>16e: Thijs</t>
  </si>
  <si>
    <t xml:space="preserve">22e: Jeruël </t>
  </si>
  <si>
    <t>23e: Pieter</t>
  </si>
  <si>
    <t>5e: Noor</t>
  </si>
  <si>
    <t>13e: Art</t>
  </si>
  <si>
    <t>8e: Daan</t>
  </si>
  <si>
    <t>19e: Bram</t>
  </si>
  <si>
    <t>10e: Levi</t>
  </si>
  <si>
    <t>23e: Sem</t>
  </si>
  <si>
    <t>8e: Bob</t>
  </si>
  <si>
    <t xml:space="preserve">28e: Marijn </t>
  </si>
  <si>
    <t>3e: Femke</t>
  </si>
  <si>
    <t>19e: Jaïr</t>
  </si>
  <si>
    <t xml:space="preserve">23e: Jolijn </t>
  </si>
  <si>
    <t>26e: Wouter</t>
  </si>
  <si>
    <t>27e: Vajèn &amp; Tim</t>
  </si>
  <si>
    <t xml:space="preserve">28e: Annika </t>
  </si>
  <si>
    <t>14e: Joe</t>
  </si>
  <si>
    <t>16e: Kyana</t>
  </si>
  <si>
    <t>16e: Elyze</t>
  </si>
  <si>
    <t>7e: Lené</t>
  </si>
  <si>
    <t>lln 's middags vrij</t>
  </si>
  <si>
    <t>28e: Jorey en Juf Mandy</t>
  </si>
  <si>
    <t>5e: Juf Mhairi</t>
  </si>
  <si>
    <t xml:space="preserve">Bazaar </t>
  </si>
  <si>
    <t>14e: Juf Aagje</t>
  </si>
  <si>
    <t>1e paasdag</t>
  </si>
  <si>
    <t>1e pinksterdag</t>
  </si>
  <si>
    <t>lln. 's middags vrij</t>
  </si>
  <si>
    <t>18e: Riley</t>
  </si>
  <si>
    <t xml:space="preserve">9e: Juf Ilse </t>
  </si>
  <si>
    <t xml:space="preserve">29e: Juf Anneke </t>
  </si>
  <si>
    <t>25e: Toon</t>
  </si>
  <si>
    <t>7e: Juf Liesbeth</t>
  </si>
  <si>
    <t>Deze week: rapportgesprek</t>
  </si>
  <si>
    <t>rapport mee</t>
  </si>
  <si>
    <t>toetsweek</t>
  </si>
  <si>
    <t>rapportgesprekken</t>
  </si>
  <si>
    <t>Deze week: week van de lentekriebels</t>
  </si>
  <si>
    <t>Rapport mee</t>
  </si>
  <si>
    <t>Toetsweek</t>
  </si>
  <si>
    <t xml:space="preserve">Sint op school </t>
  </si>
  <si>
    <t xml:space="preserve">Kersviering </t>
  </si>
  <si>
    <t>intocht Sint</t>
  </si>
  <si>
    <t>start KBW</t>
  </si>
  <si>
    <t>Einde KBW</t>
  </si>
  <si>
    <t>Week van de groene voetstappen</t>
  </si>
  <si>
    <t>Koningsspelen</t>
  </si>
  <si>
    <t>Deze week LOL gesprekken</t>
  </si>
  <si>
    <t>19.30u Info avond MR/OC en Overblijf</t>
  </si>
  <si>
    <t xml:space="preserve">8.30-10.00 Open ochtend </t>
  </si>
  <si>
    <t>8.30-10.00u Open ochtend</t>
  </si>
  <si>
    <t xml:space="preserve">schoolfotograaf </t>
  </si>
  <si>
    <t xml:space="preserve">Schoolreis </t>
  </si>
  <si>
    <t>Deze week rapport-gesprekken</t>
  </si>
  <si>
    <t xml:space="preserve">Juffendag </t>
  </si>
  <si>
    <t>frietfeest overblijf</t>
  </si>
  <si>
    <t xml:space="preserve">uitje groep 8 </t>
  </si>
  <si>
    <t xml:space="preserve">eindfeest </t>
  </si>
  <si>
    <t>Start schooljaar</t>
  </si>
  <si>
    <t>Streetwise</t>
  </si>
  <si>
    <t>19.30u VO  gr 8. voorlichtings- avond BK</t>
  </si>
  <si>
    <t xml:space="preserve">Deze maand projectweek Kunst </t>
  </si>
  <si>
    <t xml:space="preserve">gr. 8 aanmelden VO: data volgt nog </t>
  </si>
  <si>
    <t>21e: Junia</t>
  </si>
  <si>
    <t xml:space="preserve">1e: Lisa </t>
  </si>
  <si>
    <t xml:space="preserve">praktisch en theorerisch verkeersexamen gr 7 </t>
  </si>
  <si>
    <t>Cito eindtoets gr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</si>
</sst>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aaaa"/>
    <numFmt numFmtId="165" formatCode="dd"/>
  </numFmts>
  <fonts count="21" x14ac:knownFonts="1">
    <font>
      <sz val="13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34"/>
      <color theme="0" tint="-0.34998626667073579"/>
      <name val="Calibri"/>
      <family val="2"/>
      <scheme val="minor"/>
    </font>
    <font>
      <b/>
      <sz val="30"/>
      <color theme="6" tint="-0.499984740745262"/>
      <name val="Calibri"/>
      <family val="2"/>
      <scheme val="minor"/>
    </font>
    <font>
      <sz val="13"/>
      <color theme="6" tint="-0.499984740745262"/>
      <name val="Calibri"/>
      <family val="2"/>
      <scheme val="minor"/>
    </font>
    <font>
      <b/>
      <sz val="28"/>
      <color theme="6" tint="-0.499984740745262"/>
      <name val="Calibri"/>
      <family val="2"/>
      <scheme val="minor"/>
    </font>
    <font>
      <sz val="13"/>
      <color theme="6" tint="0.3999755851924192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30"/>
      <color theme="0"/>
      <name val="Calibri"/>
      <family val="2"/>
      <scheme val="minor"/>
    </font>
    <font>
      <b/>
      <sz val="30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0"/>
      <color rgb="FF000000"/>
      <name val="Times New Roman"/>
      <family val="1"/>
    </font>
    <font>
      <sz val="16"/>
      <color rgb="FF4A3800"/>
      <name val="Verdana"/>
      <family val="2"/>
    </font>
    <font>
      <sz val="13"/>
      <color theme="0"/>
      <name val="Calibri"/>
      <family val="2"/>
      <scheme val="minor"/>
    </font>
    <font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3FBFF"/>
        <bgColor indexed="64"/>
      </patternFill>
    </fill>
  </fills>
  <borders count="17">
    <border>
      <left/>
      <right/>
      <top/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</borders>
  <cellStyleXfs count="7">
    <xf numFmtId="0" fontId="0" fillId="0" borderId="0">
      <alignment vertical="center"/>
    </xf>
    <xf numFmtId="164" fontId="2" fillId="0" borderId="0" applyFont="0" applyFill="0" applyBorder="0" applyProtection="0">
      <alignment horizontal="center" vertical="center"/>
    </xf>
    <xf numFmtId="165" fontId="1" fillId="0" borderId="0" applyFont="0" applyFill="0" applyBorder="0" applyProtection="0">
      <alignment horizontal="left" vertical="center"/>
    </xf>
    <xf numFmtId="0" fontId="7" fillId="2" borderId="0" applyNumberFormat="0" applyFill="0" applyBorder="0" applyAlignment="0" applyProtection="0"/>
    <xf numFmtId="0" fontId="4" fillId="0" borderId="1" applyNumberFormat="0" applyFill="0" applyBorder="0" applyProtection="0">
      <alignment horizontal="left" vertical="center"/>
    </xf>
    <xf numFmtId="164" fontId="3" fillId="0" borderId="0" applyFill="0" applyBorder="0" applyProtection="0">
      <alignment horizontal="center" vertical="center"/>
    </xf>
    <xf numFmtId="0" fontId="6" fillId="0" borderId="6" applyNumberFormat="0" applyFill="0" applyAlignment="0" applyProtection="0">
      <alignment horizontal="left"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6" fillId="0" borderId="6" xfId="6" applyAlignment="1">
      <alignment vertical="center"/>
    </xf>
    <xf numFmtId="165" fontId="0" fillId="0" borderId="3" xfId="2" applyFont="1" applyBorder="1">
      <alignment horizontal="left" vertical="center"/>
    </xf>
    <xf numFmtId="165" fontId="0" fillId="0" borderId="4" xfId="2" applyFont="1" applyBorder="1">
      <alignment horizontal="left" vertical="center"/>
    </xf>
    <xf numFmtId="165" fontId="0" fillId="0" borderId="0" xfId="2" applyFont="1" applyBorder="1">
      <alignment horizontal="left" vertical="center"/>
    </xf>
    <xf numFmtId="165" fontId="0" fillId="0" borderId="5" xfId="2" applyFont="1" applyBorder="1">
      <alignment horizontal="left" vertical="center"/>
    </xf>
    <xf numFmtId="165" fontId="0" fillId="0" borderId="2" xfId="2" applyFont="1" applyBorder="1">
      <alignment horizontal="left" vertical="center"/>
    </xf>
    <xf numFmtId="0" fontId="9" fillId="0" borderId="0" xfId="0" applyFont="1">
      <alignment vertical="center"/>
    </xf>
    <xf numFmtId="165" fontId="0" fillId="3" borderId="5" xfId="2" applyFont="1" applyFill="1" applyBorder="1">
      <alignment horizontal="left" vertical="center"/>
    </xf>
    <xf numFmtId="165" fontId="0" fillId="3" borderId="2" xfId="2" applyFont="1" applyFill="1" applyBorder="1">
      <alignment horizontal="left" vertical="center"/>
    </xf>
    <xf numFmtId="165" fontId="0" fillId="0" borderId="0" xfId="2" applyFont="1" applyFill="1" applyBorder="1">
      <alignment horizontal="left" vertical="center"/>
    </xf>
    <xf numFmtId="165" fontId="0" fillId="0" borderId="3" xfId="2" applyFont="1" applyFill="1" applyBorder="1">
      <alignment horizontal="left" vertical="center"/>
    </xf>
    <xf numFmtId="165" fontId="0" fillId="0" borderId="4" xfId="2" applyFont="1" applyFill="1" applyBorder="1">
      <alignment horizontal="left" vertical="center"/>
    </xf>
    <xf numFmtId="165" fontId="0" fillId="0" borderId="5" xfId="2" applyFont="1" applyFill="1" applyBorder="1">
      <alignment horizontal="left" vertical="center"/>
    </xf>
    <xf numFmtId="165" fontId="0" fillId="0" borderId="2" xfId="2" applyFont="1" applyFill="1" applyBorder="1">
      <alignment horizontal="left" vertical="center"/>
    </xf>
    <xf numFmtId="165" fontId="0" fillId="4" borderId="3" xfId="2" applyFont="1" applyFill="1" applyBorder="1">
      <alignment horizontal="left" vertical="center"/>
    </xf>
    <xf numFmtId="165" fontId="0" fillId="4" borderId="4" xfId="2" applyFont="1" applyFill="1" applyBorder="1">
      <alignment horizontal="left" vertical="center"/>
    </xf>
    <xf numFmtId="165" fontId="0" fillId="4" borderId="5" xfId="2" applyFont="1" applyFill="1" applyBorder="1">
      <alignment horizontal="left" vertical="center"/>
    </xf>
    <xf numFmtId="165" fontId="0" fillId="4" borderId="2" xfId="2" applyFont="1" applyFill="1" applyBorder="1">
      <alignment horizontal="left" vertical="center"/>
    </xf>
    <xf numFmtId="165" fontId="0" fillId="4" borderId="0" xfId="2" applyFont="1" applyFill="1" applyBorder="1">
      <alignment horizontal="left" vertical="center"/>
    </xf>
    <xf numFmtId="165" fontId="0" fillId="3" borderId="3" xfId="2" applyFont="1" applyFill="1" applyBorder="1">
      <alignment horizontal="left" vertical="center"/>
    </xf>
    <xf numFmtId="165" fontId="0" fillId="3" borderId="4" xfId="2" applyFont="1" applyFill="1" applyBorder="1">
      <alignment horizontal="left" vertical="center"/>
    </xf>
    <xf numFmtId="165" fontId="11" fillId="3" borderId="5" xfId="2" applyFont="1" applyFill="1" applyBorder="1">
      <alignment horizontal="left" vertical="center"/>
    </xf>
    <xf numFmtId="0" fontId="0" fillId="0" borderId="0" xfId="0" applyFill="1">
      <alignment vertical="center"/>
    </xf>
    <xf numFmtId="0" fontId="5" fillId="0" borderId="9" xfId="4" applyFont="1" applyBorder="1">
      <alignment horizontal="left" vertical="center"/>
    </xf>
    <xf numFmtId="0" fontId="5" fillId="0" borderId="10" xfId="4" applyFont="1" applyBorder="1">
      <alignment horizontal="lef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5" fillId="0" borderId="10" xfId="4" applyFont="1" applyBorder="1">
      <alignment horizontal="left" vertical="center"/>
    </xf>
    <xf numFmtId="165" fontId="11" fillId="4" borderId="0" xfId="2" applyFont="1" applyFill="1" applyBorder="1">
      <alignment horizontal="left" vertical="center"/>
    </xf>
    <xf numFmtId="0" fontId="0" fillId="4" borderId="0" xfId="0" applyFill="1">
      <alignment vertical="center"/>
    </xf>
    <xf numFmtId="0" fontId="12" fillId="0" borderId="0" xfId="6" applyFont="1" applyBorder="1" applyAlignment="1">
      <alignment vertical="center"/>
    </xf>
    <xf numFmtId="0" fontId="6" fillId="0" borderId="0" xfId="6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165" fontId="0" fillId="7" borderId="3" xfId="2" applyFont="1" applyFill="1" applyBorder="1">
      <alignment horizontal="left" vertical="center"/>
    </xf>
    <xf numFmtId="165" fontId="11" fillId="4" borderId="5" xfId="2" applyFont="1" applyFill="1" applyBorder="1">
      <alignment horizontal="left" vertical="center"/>
    </xf>
    <xf numFmtId="165" fontId="18" fillId="4" borderId="0" xfId="2" applyFont="1" applyFill="1" applyBorder="1">
      <alignment horizontal="left" vertical="center"/>
    </xf>
    <xf numFmtId="165" fontId="18" fillId="4" borderId="3" xfId="2" applyFont="1" applyFill="1" applyBorder="1">
      <alignment horizontal="left" vertical="center"/>
    </xf>
    <xf numFmtId="165" fontId="18" fillId="4" borderId="4" xfId="2" applyFont="1" applyFill="1" applyBorder="1">
      <alignment horizontal="left" vertical="center"/>
    </xf>
    <xf numFmtId="165" fontId="18" fillId="0" borderId="0" xfId="2" applyFont="1" applyBorder="1">
      <alignment horizontal="left" vertical="center"/>
    </xf>
    <xf numFmtId="165" fontId="18" fillId="0" borderId="3" xfId="2" applyFont="1" applyBorder="1">
      <alignment horizontal="left" vertical="center"/>
    </xf>
    <xf numFmtId="165" fontId="18" fillId="0" borderId="4" xfId="2" applyFont="1" applyBorder="1">
      <alignment horizontal="left" vertical="center"/>
    </xf>
    <xf numFmtId="165" fontId="18" fillId="0" borderId="0" xfId="2" applyFont="1" applyFill="1" applyBorder="1">
      <alignment horizontal="left" vertical="center"/>
    </xf>
    <xf numFmtId="164" fontId="10" fillId="7" borderId="9" xfId="5" applyFont="1" applyFill="1" applyBorder="1" applyAlignment="1">
      <alignment vertical="top"/>
    </xf>
    <xf numFmtId="164" fontId="10" fillId="7" borderId="10" xfId="5" applyFont="1" applyFill="1" applyBorder="1" applyAlignment="1">
      <alignment vertical="top"/>
    </xf>
    <xf numFmtId="164" fontId="10" fillId="7" borderId="11" xfId="5" applyFont="1" applyFill="1" applyBorder="1" applyAlignment="1">
      <alignment vertical="top"/>
    </xf>
    <xf numFmtId="164" fontId="10" fillId="7" borderId="12" xfId="5" applyFont="1" applyFill="1" applyBorder="1" applyAlignment="1">
      <alignment vertical="top"/>
    </xf>
    <xf numFmtId="164" fontId="10" fillId="7" borderId="0" xfId="5" applyFont="1" applyFill="1" applyBorder="1" applyAlignment="1">
      <alignment vertical="top"/>
    </xf>
    <xf numFmtId="164" fontId="10" fillId="7" borderId="13" xfId="5" applyFont="1" applyFill="1" applyBorder="1" applyAlignment="1">
      <alignment vertical="top"/>
    </xf>
    <xf numFmtId="164" fontId="10" fillId="7" borderId="14" xfId="5" applyFont="1" applyFill="1" applyBorder="1" applyAlignment="1">
      <alignment vertical="top"/>
    </xf>
    <xf numFmtId="164" fontId="10" fillId="7" borderId="15" xfId="5" applyFont="1" applyFill="1" applyBorder="1" applyAlignment="1">
      <alignment vertical="top"/>
    </xf>
    <xf numFmtId="164" fontId="10" fillId="7" borderId="16" xfId="5" applyFont="1" applyFill="1" applyBorder="1" applyAlignment="1">
      <alignment vertical="top"/>
    </xf>
    <xf numFmtId="0" fontId="17" fillId="7" borderId="0" xfId="0" applyFont="1" applyFill="1" applyAlignment="1">
      <alignment horizontal="left" vertical="center"/>
    </xf>
    <xf numFmtId="165" fontId="18" fillId="0" borderId="3" xfId="2" applyFont="1" applyFill="1" applyBorder="1">
      <alignment horizontal="left" vertical="center"/>
    </xf>
    <xf numFmtId="165" fontId="18" fillId="0" borderId="4" xfId="2" applyFont="1" applyFill="1" applyBorder="1">
      <alignment horizontal="left" vertical="center"/>
    </xf>
    <xf numFmtId="0" fontId="18" fillId="0" borderId="0" xfId="0" applyFont="1">
      <alignment vertical="center"/>
    </xf>
    <xf numFmtId="0" fontId="19" fillId="0" borderId="10" xfId="0" applyFont="1" applyBorder="1">
      <alignment vertical="center"/>
    </xf>
    <xf numFmtId="0" fontId="15" fillId="0" borderId="10" xfId="0" applyFont="1" applyBorder="1">
      <alignment vertical="center"/>
    </xf>
    <xf numFmtId="165" fontId="0" fillId="0" borderId="0" xfId="2" applyFont="1" applyBorder="1" applyAlignment="1">
      <alignment vertical="center" wrapText="1"/>
    </xf>
    <xf numFmtId="0" fontId="20" fillId="0" borderId="10" xfId="0" applyFont="1" applyBorder="1">
      <alignment vertical="center"/>
    </xf>
    <xf numFmtId="0" fontId="8" fillId="0" borderId="5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65" fontId="0" fillId="4" borderId="5" xfId="2" applyFont="1" applyFill="1" applyBorder="1" applyAlignment="1">
      <alignment horizontal="left" vertical="top" wrapText="1"/>
    </xf>
    <xf numFmtId="164" fontId="3" fillId="5" borderId="0" xfId="5" applyFill="1" applyAlignment="1">
      <alignment horizontal="center" vertical="center"/>
    </xf>
    <xf numFmtId="164" fontId="3" fillId="6" borderId="0" xfId="5" applyFill="1" applyAlignment="1">
      <alignment horizontal="center" vertical="center"/>
    </xf>
    <xf numFmtId="164" fontId="3" fillId="6" borderId="0" xfId="5" applyFill="1" applyBorder="1" applyAlignment="1">
      <alignment horizontal="center" vertical="center"/>
    </xf>
    <xf numFmtId="164" fontId="3" fillId="6" borderId="7" xfId="5" applyFill="1" applyBorder="1" applyAlignment="1">
      <alignment horizontal="center" vertical="center"/>
    </xf>
    <xf numFmtId="0" fontId="14" fillId="0" borderId="5" xfId="3" applyFont="1" applyFill="1" applyBorder="1" applyAlignment="1">
      <alignment horizontal="left" vertical="center"/>
    </xf>
    <xf numFmtId="0" fontId="14" fillId="4" borderId="0" xfId="3" applyFont="1" applyFill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164" fontId="3" fillId="5" borderId="8" xfId="5" applyFill="1" applyBorder="1" applyAlignment="1">
      <alignment horizontal="center" vertical="center"/>
    </xf>
    <xf numFmtId="164" fontId="3" fillId="5" borderId="0" xfId="5" applyFill="1" applyBorder="1" applyAlignment="1">
      <alignment horizontal="center" vertical="center"/>
    </xf>
    <xf numFmtId="165" fontId="0" fillId="0" borderId="5" xfId="2" applyFont="1" applyBorder="1" applyAlignment="1">
      <alignment horizontal="left" vertical="center" wrapText="1"/>
    </xf>
    <xf numFmtId="165" fontId="0" fillId="0" borderId="5" xfId="2" applyFont="1" applyBorder="1" applyAlignment="1">
      <alignment horizontal="center" vertical="center"/>
    </xf>
    <xf numFmtId="165" fontId="0" fillId="0" borderId="5" xfId="2" applyFont="1" applyBorder="1" applyAlignment="1">
      <alignment horizontal="center" vertical="top" wrapText="1"/>
    </xf>
    <xf numFmtId="165" fontId="0" fillId="4" borderId="5" xfId="2" applyFont="1" applyFill="1" applyBorder="1" applyAlignment="1">
      <alignment horizontal="center" vertical="center"/>
    </xf>
    <xf numFmtId="165" fontId="0" fillId="0" borderId="5" xfId="2" applyFont="1" applyBorder="1" applyAlignment="1">
      <alignment horizontal="left" vertical="top" wrapText="1"/>
    </xf>
    <xf numFmtId="165" fontId="0" fillId="0" borderId="5" xfId="2" applyFont="1" applyFill="1" applyBorder="1" applyAlignment="1">
      <alignment horizontal="left" vertical="top" wrapText="1"/>
    </xf>
    <xf numFmtId="165" fontId="0" fillId="4" borderId="5" xfId="2" applyFont="1" applyFill="1" applyBorder="1" applyAlignment="1">
      <alignment horizontal="center" vertical="center" wrapText="1"/>
    </xf>
    <xf numFmtId="165" fontId="0" fillId="0" borderId="5" xfId="2" applyFont="1" applyBorder="1" applyAlignment="1">
      <alignment horizontal="center" vertical="center" wrapText="1"/>
    </xf>
    <xf numFmtId="165" fontId="0" fillId="3" borderId="5" xfId="2" applyFont="1" applyFill="1" applyBorder="1" applyAlignment="1">
      <alignment horizontal="center" vertical="center"/>
    </xf>
    <xf numFmtId="165" fontId="0" fillId="0" borderId="0" xfId="2" applyFont="1" applyBorder="1" applyAlignment="1">
      <alignment horizontal="center" vertical="center" wrapText="1"/>
    </xf>
    <xf numFmtId="165" fontId="0" fillId="3" borderId="5" xfId="2" applyFont="1" applyFill="1" applyBorder="1" applyAlignment="1">
      <alignment horizontal="center" vertical="center" wrapText="1"/>
    </xf>
    <xf numFmtId="165" fontId="0" fillId="3" borderId="0" xfId="2" applyFont="1" applyFill="1" applyBorder="1" applyAlignment="1">
      <alignment horizontal="center" vertical="center" wrapText="1"/>
    </xf>
  </cellXfs>
  <cellStyles count="7">
    <cellStyle name="Dagnummers" xfId="2"/>
    <cellStyle name="Invoer" xfId="3" builtinId="20" customBuiltin="1"/>
    <cellStyle name="Invoerlabels" xfId="6"/>
    <cellStyle name="KoptekstenDag" xfId="5"/>
    <cellStyle name="Notities" xfId="4"/>
    <cellStyle name="Standaard" xfId="0" builtinId="0" customBuiltin="1"/>
    <cellStyle name="Weekdagen" xfId="1"/>
  </cellStyles>
  <dxfs count="0"/>
  <tableStyles count="0" defaultTableStyle="TableStyleMedium2" defaultPivotStyle="PivotStyleLight16"/>
  <colors>
    <mruColors>
      <color rgb="FFF3FB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4</xdr:row>
      <xdr:rowOff>27214</xdr:rowOff>
    </xdr:from>
    <xdr:to>
      <xdr:col>35</xdr:col>
      <xdr:colOff>54428</xdr:colOff>
      <xdr:row>8</xdr:row>
      <xdr:rowOff>149678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94607" y="1251857"/>
          <a:ext cx="12600214" cy="1741714"/>
        </a:xfrm>
        <a:prstGeom prst="rect">
          <a:avLst/>
        </a:prstGeom>
        <a:solidFill>
          <a:srgbClr val="FFCC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l-NL" sz="4000" b="1">
              <a:solidFill>
                <a:schemeClr val="bg1"/>
              </a:solidFill>
            </a:rPr>
            <a:t>Schoolkalender 2019 - 2020</a:t>
          </a:r>
        </a:p>
      </xdr:txBody>
    </xdr:sp>
    <xdr:clientData/>
  </xdr:twoCellAnchor>
  <xdr:twoCellAnchor editAs="oneCell">
    <xdr:from>
      <xdr:col>9</xdr:col>
      <xdr:colOff>449035</xdr:colOff>
      <xdr:row>8</xdr:row>
      <xdr:rowOff>163285</xdr:rowOff>
    </xdr:from>
    <xdr:to>
      <xdr:col>35</xdr:col>
      <xdr:colOff>40820</xdr:colOff>
      <xdr:row>20</xdr:row>
      <xdr:rowOff>217715</xdr:rowOff>
    </xdr:to>
    <xdr:pic>
      <xdr:nvPicPr>
        <xdr:cNvPr id="5" name="Afbeelding 4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8678" y="3007178"/>
          <a:ext cx="9402535" cy="5810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176893</xdr:colOff>
      <xdr:row>0</xdr:row>
      <xdr:rowOff>68036</xdr:rowOff>
    </xdr:from>
    <xdr:to>
      <xdr:col>35</xdr:col>
      <xdr:colOff>68943</xdr:colOff>
      <xdr:row>3</xdr:row>
      <xdr:rowOff>151040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036" y="68036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136072</xdr:colOff>
      <xdr:row>0</xdr:row>
      <xdr:rowOff>27214</xdr:rowOff>
    </xdr:from>
    <xdr:to>
      <xdr:col>35</xdr:col>
      <xdr:colOff>28122</xdr:colOff>
      <xdr:row>3</xdr:row>
      <xdr:rowOff>110218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57215" y="27214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176893</xdr:colOff>
      <xdr:row>0</xdr:row>
      <xdr:rowOff>81642</xdr:rowOff>
    </xdr:from>
    <xdr:to>
      <xdr:col>35</xdr:col>
      <xdr:colOff>68943</xdr:colOff>
      <xdr:row>3</xdr:row>
      <xdr:rowOff>164646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036" y="81642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231322</xdr:colOff>
      <xdr:row>0</xdr:row>
      <xdr:rowOff>54429</xdr:rowOff>
    </xdr:from>
    <xdr:to>
      <xdr:col>36</xdr:col>
      <xdr:colOff>28122</xdr:colOff>
      <xdr:row>3</xdr:row>
      <xdr:rowOff>137433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2465" y="54429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18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163286</xdr:colOff>
      <xdr:row>0</xdr:row>
      <xdr:rowOff>0</xdr:rowOff>
    </xdr:from>
    <xdr:to>
      <xdr:col>35</xdr:col>
      <xdr:colOff>55336</xdr:colOff>
      <xdr:row>3</xdr:row>
      <xdr:rowOff>83004</xdr:rowOff>
    </xdr:to>
    <xdr:pic>
      <xdr:nvPicPr>
        <xdr:cNvPr id="5" name="Afbeelding 4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9" y="0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163286</xdr:colOff>
      <xdr:row>0</xdr:row>
      <xdr:rowOff>27214</xdr:rowOff>
    </xdr:from>
    <xdr:to>
      <xdr:col>35</xdr:col>
      <xdr:colOff>55336</xdr:colOff>
      <xdr:row>3</xdr:row>
      <xdr:rowOff>110218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9" y="27214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163285</xdr:colOff>
      <xdr:row>0</xdr:row>
      <xdr:rowOff>27214</xdr:rowOff>
    </xdr:from>
    <xdr:to>
      <xdr:col>35</xdr:col>
      <xdr:colOff>55335</xdr:colOff>
      <xdr:row>3</xdr:row>
      <xdr:rowOff>110218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8" y="27214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149678</xdr:colOff>
      <xdr:row>0</xdr:row>
      <xdr:rowOff>40822</xdr:rowOff>
    </xdr:from>
    <xdr:to>
      <xdr:col>35</xdr:col>
      <xdr:colOff>41728</xdr:colOff>
      <xdr:row>3</xdr:row>
      <xdr:rowOff>123826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70821" y="40822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193261</xdr:colOff>
      <xdr:row>0</xdr:row>
      <xdr:rowOff>27608</xdr:rowOff>
    </xdr:from>
    <xdr:to>
      <xdr:col>35</xdr:col>
      <xdr:colOff>89452</xdr:colOff>
      <xdr:row>3</xdr:row>
      <xdr:rowOff>110020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9022" y="27608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204107</xdr:colOff>
      <xdr:row>0</xdr:row>
      <xdr:rowOff>27214</xdr:rowOff>
    </xdr:from>
    <xdr:to>
      <xdr:col>36</xdr:col>
      <xdr:colOff>907</xdr:colOff>
      <xdr:row>3</xdr:row>
      <xdr:rowOff>110218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0" y="27214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163286</xdr:colOff>
      <xdr:row>0</xdr:row>
      <xdr:rowOff>27215</xdr:rowOff>
    </xdr:from>
    <xdr:to>
      <xdr:col>35</xdr:col>
      <xdr:colOff>55336</xdr:colOff>
      <xdr:row>3</xdr:row>
      <xdr:rowOff>110219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9" y="27215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304799</xdr:colOff>
      <xdr:row>1</xdr:row>
      <xdr:rowOff>19050</xdr:rowOff>
    </xdr:from>
    <xdr:to>
      <xdr:col>24</xdr:col>
      <xdr:colOff>600075</xdr:colOff>
      <xdr:row>3</xdr:row>
      <xdr:rowOff>123825</xdr:rowOff>
    </xdr:to>
    <xdr:sp macro="" textlink="">
      <xdr:nvSpPr>
        <xdr:cNvPr id="2" name="Rechthoekig bijschrift 17" descr="Pas deze agenda aan door de eerste maand, het eerste jaar en de dag van de week te wijzigen in de cellen B2, J2 en O2." title="Agendatip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7048499" y="238125"/>
          <a:ext cx="2105026" cy="876300"/>
        </a:xfrm>
        <a:prstGeom prst="wedgeRectCallout">
          <a:avLst>
            <a:gd name="adj1" fmla="val -63217"/>
            <a:gd name="adj2" fmla="val -22283"/>
          </a:avLst>
        </a:prstGeom>
        <a:solidFill>
          <a:schemeClr val="accent4">
            <a:lumMod val="20000"/>
            <a:lumOff val="80000"/>
          </a:schemeClr>
        </a:solidFill>
        <a:ln w="50800" cmpd="dbl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37160" rtlCol="0" anchor="ctr"/>
        <a:lstStyle/>
        <a:p>
          <a:pPr algn="l" rtl="0"/>
          <a:r>
            <a:rPr lang="nl" sz="1100">
              <a:solidFill>
                <a:schemeClr val="accent4">
                  <a:lumMod val="50000"/>
                </a:schemeClr>
              </a:solidFill>
            </a:rPr>
            <a:t>Pas deze agenda aan door de eerste maand, het eerste jaar en de dag van de week te wijzigen in de cellen B2, J2 en O2</a:t>
          </a:r>
          <a:r>
            <a:rPr lang="nl" sz="1100" baseline="0">
              <a:solidFill>
                <a:schemeClr val="accent4">
                  <a:lumMod val="50000"/>
                </a:schemeClr>
              </a:solidFill>
            </a:rPr>
            <a:t>.</a:t>
          </a:r>
          <a:endParaRPr lang="en-US" sz="1100">
            <a:solidFill>
              <a:schemeClr val="accent4">
                <a:lumMod val="50000"/>
              </a:schemeClr>
            </a:solidFill>
          </a:endParaRPr>
        </a:p>
      </xdr:txBody>
    </xdr:sp>
    <xdr:clientData fPrintsWithSheet="0"/>
  </xdr:twoCellAnchor>
  <xdr:twoCellAnchor editAs="oneCell">
    <xdr:from>
      <xdr:col>32</xdr:col>
      <xdr:colOff>163286</xdr:colOff>
      <xdr:row>0</xdr:row>
      <xdr:rowOff>68035</xdr:rowOff>
    </xdr:from>
    <xdr:to>
      <xdr:col>35</xdr:col>
      <xdr:colOff>55336</xdr:colOff>
      <xdr:row>3</xdr:row>
      <xdr:rowOff>151039</xdr:rowOff>
    </xdr:to>
    <xdr:pic>
      <xdr:nvPicPr>
        <xdr:cNvPr id="3" name="Afbeelding 2" descr="C:\Users\Startklaar\Dropbox\Biekurf\logo\naambord (2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84429" y="68035"/>
          <a:ext cx="151130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onthly Calendar">
      <a:dk1>
        <a:sysClr val="windowText" lastClr="000000"/>
      </a:dk1>
      <a:lt1>
        <a:sysClr val="window" lastClr="FFFFFF"/>
      </a:lt1>
      <a:dk2>
        <a:srgbClr val="3B1210"/>
      </a:dk2>
      <a:lt2>
        <a:srgbClr val="F9F7F9"/>
      </a:lt2>
      <a:accent1>
        <a:srgbClr val="EB4941"/>
      </a:accent1>
      <a:accent2>
        <a:srgbClr val="FA8326"/>
      </a:accent2>
      <a:accent3>
        <a:srgbClr val="9BE878"/>
      </a:accent3>
      <a:accent4>
        <a:srgbClr val="42C8FF"/>
      </a:accent4>
      <a:accent5>
        <a:srgbClr val="9D38A9"/>
      </a:accent5>
      <a:accent6>
        <a:srgbClr val="FF68A6"/>
      </a:accent6>
      <a:hlink>
        <a:srgbClr val="42C8FF"/>
      </a:hlink>
      <a:folHlink>
        <a:srgbClr val="9D38A9"/>
      </a:folHlink>
    </a:clrScheme>
    <a:fontScheme name="Monthly Calenda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33"/>
  <sheetViews>
    <sheetView showGridLines="0" tabSelected="1" zoomScale="70" zoomScaleNormal="70" workbookViewId="0">
      <selection activeCell="S27" sqref="S27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2:36" x14ac:dyDescent="0.3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</row>
    <row r="4" spans="2:36" ht="18" thickBot="1" x14ac:dyDescent="0.35"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2:36" ht="21" customHeight="1" x14ac:dyDescent="0.3"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2"/>
    </row>
    <row r="6" spans="2:36" ht="24" customHeight="1" x14ac:dyDescent="0.3"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5"/>
    </row>
    <row r="7" spans="2:36" ht="59.25" customHeight="1" x14ac:dyDescent="0.3"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5"/>
    </row>
    <row r="8" spans="2:36" ht="24" customHeight="1" x14ac:dyDescent="0.3"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</row>
    <row r="9" spans="2:36" ht="59.25" customHeight="1" x14ac:dyDescent="0.3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5"/>
    </row>
    <row r="10" spans="2:36" ht="24" customHeight="1" x14ac:dyDescent="0.3">
      <c r="B10" s="5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2:36" ht="59.25" customHeight="1" x14ac:dyDescent="0.3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5"/>
    </row>
    <row r="12" spans="2:36" ht="24" customHeight="1" x14ac:dyDescent="0.3">
      <c r="B12" s="5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5"/>
    </row>
    <row r="13" spans="2:36" ht="59.25" customHeight="1" x14ac:dyDescent="0.3">
      <c r="B13" s="53"/>
      <c r="C13" s="59" t="s">
        <v>30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5"/>
    </row>
    <row r="14" spans="2:36" ht="24" customHeight="1" x14ac:dyDescent="0.3">
      <c r="B14" s="53"/>
      <c r="C14" s="59" t="s">
        <v>25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5"/>
    </row>
    <row r="15" spans="2:36" ht="59.25" customHeight="1" x14ac:dyDescent="0.3">
      <c r="B15" s="53"/>
      <c r="C15" s="59" t="s">
        <v>26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5"/>
    </row>
    <row r="16" spans="2:36" ht="24" customHeight="1" x14ac:dyDescent="0.3">
      <c r="B16" s="53"/>
      <c r="C16" s="59" t="s">
        <v>27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</row>
    <row r="17" spans="2:36" ht="59.25" customHeight="1" x14ac:dyDescent="0.3">
      <c r="B17" s="53"/>
      <c r="C17" s="59" t="s">
        <v>28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</row>
    <row r="18" spans="2:36" ht="21.75" customHeight="1" x14ac:dyDescent="0.3">
      <c r="B18" s="53"/>
      <c r="C18" s="59" t="s">
        <v>29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</row>
    <row r="19" spans="2:36" ht="21.75" customHeight="1" x14ac:dyDescent="0.3"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</row>
    <row r="20" spans="2:36" ht="21.75" customHeight="1" x14ac:dyDescent="0.3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</row>
    <row r="21" spans="2:36" ht="21.75" customHeight="1" thickBot="1" x14ac:dyDescent="0.35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8"/>
    </row>
    <row r="27" spans="2:36" ht="19.5" x14ac:dyDescent="0.3">
      <c r="T27" s="39"/>
    </row>
    <row r="28" spans="2:36" ht="19.5" x14ac:dyDescent="0.3">
      <c r="T28" s="39"/>
    </row>
    <row r="29" spans="2:36" ht="19.5" x14ac:dyDescent="0.3">
      <c r="T29" s="39"/>
    </row>
    <row r="30" spans="2:36" ht="19.5" x14ac:dyDescent="0.3">
      <c r="T30" s="39"/>
    </row>
    <row r="31" spans="2:36" ht="19.5" x14ac:dyDescent="0.3">
      <c r="T31" s="39"/>
    </row>
    <row r="32" spans="2:36" ht="19.5" x14ac:dyDescent="0.3">
      <c r="T32" s="39"/>
    </row>
    <row r="33" spans="20:20" x14ac:dyDescent="0.3">
      <c r="T33" s="40"/>
    </row>
  </sheetData>
  <mergeCells count="1">
    <mergeCell ref="B2:AI4"/>
  </mergeCells>
  <dataValidations disablePrompts="1" count="1">
    <dataValidation type="list" allowBlank="1" showInputMessage="1" showErrorMessage="1" errorTitle="Fout." error="Deze agenda werkt niet goed als u niet een maand in de lijst selecteert of een naam typt in de cel." sqref="B2">
      <formula1>"januari,februari,maart,april,mei,juni,juli,augustus,september,oktober,november,december"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0" zoomScale="70" zoomScaleNormal="70" workbookViewId="0">
      <selection activeCell="T19" sqref="T1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12</v>
      </c>
      <c r="C2" s="74"/>
      <c r="D2" s="74"/>
      <c r="E2" s="74"/>
      <c r="F2" s="74"/>
      <c r="G2" s="74"/>
      <c r="H2" s="74"/>
      <c r="I2" s="8"/>
      <c r="J2" s="75">
        <v>2020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43913</v>
      </c>
      <c r="C5" s="78"/>
      <c r="D5" s="78"/>
      <c r="E5" s="78"/>
      <c r="F5" s="78"/>
      <c r="G5" s="70">
        <f>INDEX(agenda,,2)</f>
        <v>43914</v>
      </c>
      <c r="H5" s="70"/>
      <c r="I5" s="70"/>
      <c r="J5" s="70"/>
      <c r="K5" s="70"/>
      <c r="L5" s="70">
        <f>INDEX(agenda,,3)</f>
        <v>43915</v>
      </c>
      <c r="M5" s="70"/>
      <c r="N5" s="70"/>
      <c r="O5" s="70"/>
      <c r="P5" s="70"/>
      <c r="Q5" s="70">
        <f>INDEX(agenda,,4)</f>
        <v>43916</v>
      </c>
      <c r="R5" s="70"/>
      <c r="S5" s="70"/>
      <c r="T5" s="70"/>
      <c r="U5" s="70"/>
      <c r="V5" s="70">
        <f>INDEX(agenda,,5)</f>
        <v>43917</v>
      </c>
      <c r="W5" s="70"/>
      <c r="X5" s="70"/>
      <c r="Y5" s="70"/>
      <c r="Z5" s="70"/>
      <c r="AA5" s="71">
        <f>INDEX(agenda,,6)</f>
        <v>43918</v>
      </c>
      <c r="AB5" s="71"/>
      <c r="AC5" s="71"/>
      <c r="AD5" s="71"/>
      <c r="AE5" s="71"/>
      <c r="AF5" s="72">
        <f>INDEX(agenda,,7)</f>
        <v>43919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43920</v>
      </c>
      <c r="D6" s="46"/>
      <c r="E6" s="46"/>
      <c r="F6" s="47"/>
      <c r="G6" s="48"/>
      <c r="H6" s="46">
        <f>INDEX(agenda,ndx+0,2)</f>
        <v>43921</v>
      </c>
      <c r="I6" s="46"/>
      <c r="J6" s="46"/>
      <c r="K6" s="3"/>
      <c r="L6" s="4"/>
      <c r="M6" s="5">
        <f>INDEX(agenda,ndx+0,3)</f>
        <v>43922</v>
      </c>
      <c r="N6" s="5"/>
      <c r="O6" s="5"/>
      <c r="P6" s="3"/>
      <c r="Q6" s="4"/>
      <c r="R6" s="5">
        <f>INDEX(agenda,ndx+0,4)</f>
        <v>43923</v>
      </c>
      <c r="S6" s="5"/>
      <c r="T6" s="5"/>
      <c r="U6" s="3"/>
      <c r="V6" s="4"/>
      <c r="W6" s="5">
        <f>INDEX(agenda,ndx+0,5)</f>
        <v>43924</v>
      </c>
      <c r="X6" s="5"/>
      <c r="Y6" s="5"/>
      <c r="Z6" s="3"/>
      <c r="AA6" s="4"/>
      <c r="AB6" s="5">
        <f>INDEX(agenda,ndx+0,6)</f>
        <v>43925</v>
      </c>
      <c r="AC6" s="5"/>
      <c r="AD6" s="5"/>
      <c r="AE6" s="3"/>
      <c r="AF6" s="4"/>
      <c r="AG6" s="5">
        <f>INDEX(agenda,ndx+0,7)</f>
        <v>43926</v>
      </c>
      <c r="AH6" s="5"/>
      <c r="AI6" s="5"/>
      <c r="AJ6" s="3"/>
    </row>
    <row r="7" spans="2:36" ht="59.25" customHeight="1" x14ac:dyDescent="0.3">
      <c r="B7" s="4"/>
      <c r="C7" s="82"/>
      <c r="D7" s="82"/>
      <c r="E7" s="82"/>
      <c r="F7" s="16"/>
      <c r="G7" s="17"/>
      <c r="H7" s="18"/>
      <c r="I7" s="18"/>
      <c r="J7" s="18"/>
      <c r="K7" s="16"/>
      <c r="L7" s="17"/>
      <c r="M7" s="18"/>
      <c r="N7" s="18"/>
      <c r="O7" s="18"/>
      <c r="P7" s="12"/>
      <c r="Q7" s="13"/>
      <c r="R7" s="14"/>
      <c r="S7" s="14"/>
      <c r="T7" s="14"/>
      <c r="U7" s="12"/>
      <c r="V7" s="13"/>
      <c r="W7" s="14"/>
      <c r="X7" s="14"/>
      <c r="Y7" s="14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43927</v>
      </c>
      <c r="D8" s="5"/>
      <c r="E8" s="5"/>
      <c r="F8" s="3"/>
      <c r="G8" s="4"/>
      <c r="H8" s="5">
        <f>INDEX(agenda,ndx+1,2)</f>
        <v>43928</v>
      </c>
      <c r="I8" s="5"/>
      <c r="J8" s="5"/>
      <c r="K8" s="3"/>
      <c r="L8" s="4"/>
      <c r="M8" s="5">
        <f>INDEX(agenda,ndx+1,3)</f>
        <v>43929</v>
      </c>
      <c r="N8" s="5"/>
      <c r="O8" s="5"/>
      <c r="P8" s="3"/>
      <c r="Q8" s="4"/>
      <c r="R8" s="5">
        <f>INDEX(agenda,ndx+1,4)</f>
        <v>43930</v>
      </c>
      <c r="S8" s="5"/>
      <c r="T8" s="5"/>
      <c r="U8" s="3"/>
      <c r="V8" s="4"/>
      <c r="W8" s="5">
        <f>INDEX(agenda,ndx+1,5)</f>
        <v>43931</v>
      </c>
      <c r="X8" s="5"/>
      <c r="Y8" s="5"/>
      <c r="Z8" s="3"/>
      <c r="AA8" s="4"/>
      <c r="AB8" s="11">
        <f>INDEX(agenda,ndx+1,6)</f>
        <v>43932</v>
      </c>
      <c r="AC8" s="11"/>
      <c r="AD8" s="11"/>
      <c r="AE8" s="12"/>
      <c r="AF8" s="13"/>
      <c r="AG8" s="11">
        <f>INDEX(agenda,ndx+1,7)</f>
        <v>43933</v>
      </c>
      <c r="AH8" s="11"/>
      <c r="AI8" s="11"/>
      <c r="AJ8" s="3"/>
    </row>
    <row r="9" spans="2:36" ht="59.25" customHeight="1" x14ac:dyDescent="0.3">
      <c r="B9" s="4"/>
      <c r="C9" s="6"/>
      <c r="D9" s="6"/>
      <c r="E9" s="6"/>
      <c r="F9" s="3"/>
      <c r="G9" s="4"/>
      <c r="H9" s="6"/>
      <c r="I9" s="6"/>
      <c r="J9" s="6"/>
      <c r="K9" s="3"/>
      <c r="L9" s="4"/>
      <c r="M9" s="6"/>
      <c r="N9" s="6"/>
      <c r="O9" s="6"/>
      <c r="P9" s="3"/>
      <c r="Q9" s="4"/>
      <c r="R9" s="6"/>
      <c r="S9" s="6"/>
      <c r="T9" s="6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 t="s">
        <v>73</v>
      </c>
      <c r="AH9" s="9"/>
      <c r="AI9" s="9"/>
      <c r="AJ9" s="3"/>
    </row>
    <row r="10" spans="2:36" ht="24" customHeight="1" x14ac:dyDescent="0.3">
      <c r="B10" s="4"/>
      <c r="C10" s="5">
        <f>INDEX(agenda,ndx+2,1)</f>
        <v>43934</v>
      </c>
      <c r="D10" s="5"/>
      <c r="E10" s="5"/>
      <c r="F10" s="3"/>
      <c r="G10" s="4"/>
      <c r="H10" s="5">
        <f>INDEX(agenda,ndx+2,2)</f>
        <v>43935</v>
      </c>
      <c r="I10" s="5"/>
      <c r="J10" s="5"/>
      <c r="K10" s="3"/>
      <c r="L10" s="4"/>
      <c r="M10" s="5">
        <f>INDEX(agenda,ndx+2,3)</f>
        <v>43936</v>
      </c>
      <c r="N10" s="5"/>
      <c r="O10" s="5"/>
      <c r="P10" s="3"/>
      <c r="Q10" s="4"/>
      <c r="R10" s="5">
        <f>INDEX(agenda,ndx+2,4)</f>
        <v>43937</v>
      </c>
      <c r="S10" s="5"/>
      <c r="T10" s="5"/>
      <c r="U10" s="3"/>
      <c r="V10" s="4"/>
      <c r="W10" s="5">
        <f>INDEX(agenda,ndx+2,5)</f>
        <v>43938</v>
      </c>
      <c r="X10" s="5"/>
      <c r="Y10" s="5"/>
      <c r="Z10" s="3"/>
      <c r="AA10" s="4"/>
      <c r="AB10" s="11">
        <f>INDEX(agenda,ndx+2,6)</f>
        <v>43939</v>
      </c>
      <c r="AC10" s="11"/>
      <c r="AD10" s="11"/>
      <c r="AE10" s="12"/>
      <c r="AF10" s="13"/>
      <c r="AG10" s="11">
        <f>INDEX(agenda,ndx+2,7)</f>
        <v>43940</v>
      </c>
      <c r="AH10" s="11"/>
      <c r="AI10" s="11"/>
      <c r="AJ10" s="3"/>
    </row>
    <row r="11" spans="2:36" ht="59.25" customHeight="1" x14ac:dyDescent="0.3">
      <c r="B11" s="4" t="s">
        <v>31</v>
      </c>
      <c r="C11" s="9"/>
      <c r="D11" s="9"/>
      <c r="E11" s="9"/>
      <c r="F11" s="3"/>
      <c r="G11" s="4"/>
      <c r="H11" s="6"/>
      <c r="I11" s="6"/>
      <c r="J11" s="6"/>
      <c r="K11" s="3"/>
      <c r="L11" s="4"/>
      <c r="M11" s="6"/>
      <c r="N11" s="6"/>
      <c r="O11" s="6"/>
      <c r="P11" s="3"/>
      <c r="Q11" s="4"/>
      <c r="R11" s="6"/>
      <c r="S11" s="6"/>
      <c r="T11" s="6"/>
      <c r="U11" s="3"/>
      <c r="V11" s="4"/>
      <c r="W11" s="6" t="s">
        <v>94</v>
      </c>
      <c r="X11" s="6"/>
      <c r="Y11" s="6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s="36" customFormat="1" ht="24" customHeight="1" x14ac:dyDescent="0.3">
      <c r="B12" s="17"/>
      <c r="C12" s="20">
        <f>INDEX(agenda,ndx+3,1)</f>
        <v>43941</v>
      </c>
      <c r="D12" s="20"/>
      <c r="E12" s="20"/>
      <c r="F12" s="16"/>
      <c r="G12" s="17"/>
      <c r="H12" s="20">
        <f>INDEX(agenda,ndx+3,2)</f>
        <v>43942</v>
      </c>
      <c r="I12" s="20"/>
      <c r="J12" s="20"/>
      <c r="K12" s="16"/>
      <c r="L12" s="17"/>
      <c r="M12" s="20">
        <f>INDEX(agenda,ndx+3,3)</f>
        <v>43943</v>
      </c>
      <c r="N12" s="20"/>
      <c r="O12" s="20"/>
      <c r="P12" s="16"/>
      <c r="Q12" s="17"/>
      <c r="R12" s="20">
        <f>INDEX(agenda,ndx+3,4)</f>
        <v>43944</v>
      </c>
      <c r="S12" s="20"/>
      <c r="T12" s="20"/>
      <c r="U12" s="16"/>
      <c r="V12" s="17"/>
      <c r="W12" s="20">
        <f>INDEX(agenda,ndx+3,5)</f>
        <v>43945</v>
      </c>
      <c r="X12" s="20"/>
      <c r="Y12" s="20"/>
      <c r="Z12" s="16"/>
      <c r="AA12" s="17"/>
      <c r="AB12" s="20">
        <f>INDEX(agenda,ndx+3,6)</f>
        <v>43946</v>
      </c>
      <c r="AC12" s="20"/>
      <c r="AD12" s="20"/>
      <c r="AE12" s="16"/>
      <c r="AF12" s="17"/>
      <c r="AG12" s="20">
        <f>INDEX(agenda,ndx+3,7)</f>
        <v>43947</v>
      </c>
      <c r="AH12" s="20"/>
      <c r="AI12" s="20"/>
      <c r="AJ12" s="16"/>
    </row>
    <row r="13" spans="2:36" ht="59.25" customHeight="1" x14ac:dyDescent="0.3">
      <c r="B13" s="4"/>
      <c r="C13" s="9" t="s">
        <v>22</v>
      </c>
      <c r="D13" s="9"/>
      <c r="E13" s="9"/>
      <c r="F13" s="21"/>
      <c r="G13" s="22"/>
      <c r="H13" s="9" t="s">
        <v>22</v>
      </c>
      <c r="I13" s="9"/>
      <c r="J13" s="9"/>
      <c r="K13" s="21"/>
      <c r="L13" s="22"/>
      <c r="M13" s="9" t="s">
        <v>22</v>
      </c>
      <c r="N13" s="9"/>
      <c r="O13" s="9"/>
      <c r="P13" s="21"/>
      <c r="Q13" s="22"/>
      <c r="R13" s="9" t="s">
        <v>22</v>
      </c>
      <c r="S13" s="9"/>
      <c r="T13" s="9"/>
      <c r="U13" s="21"/>
      <c r="V13" s="22"/>
      <c r="W13" s="9" t="s">
        <v>22</v>
      </c>
      <c r="X13" s="9"/>
      <c r="Y13" s="9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s="36" customFormat="1" ht="24" customHeight="1" x14ac:dyDescent="0.3">
      <c r="B14" s="17"/>
      <c r="C14" s="20">
        <f>INDEX(agenda,ndx+4,1)</f>
        <v>43948</v>
      </c>
      <c r="D14" s="20"/>
      <c r="E14" s="20"/>
      <c r="F14" s="16"/>
      <c r="G14" s="17"/>
      <c r="H14" s="20">
        <f>INDEX(agenda,ndx+4,2)</f>
        <v>43949</v>
      </c>
      <c r="I14" s="20"/>
      <c r="J14" s="20"/>
      <c r="K14" s="16"/>
      <c r="L14" s="17"/>
      <c r="M14" s="20">
        <f>INDEX(agenda,ndx+4,3)</f>
        <v>43950</v>
      </c>
      <c r="N14" s="20"/>
      <c r="O14" s="20"/>
      <c r="P14" s="16"/>
      <c r="Q14" s="17"/>
      <c r="R14" s="20">
        <f>INDEX(agenda,ndx+4,4)</f>
        <v>43951</v>
      </c>
      <c r="S14" s="20"/>
      <c r="T14" s="20"/>
      <c r="U14" s="16"/>
      <c r="V14" s="17"/>
      <c r="W14" s="43">
        <f>INDEX(agenda,ndx+4,5)</f>
        <v>43952</v>
      </c>
      <c r="X14" s="43"/>
      <c r="Y14" s="43"/>
      <c r="Z14" s="44"/>
      <c r="AA14" s="45"/>
      <c r="AB14" s="43">
        <f>INDEX(agenda,ndx+4,6)</f>
        <v>43953</v>
      </c>
      <c r="AC14" s="43"/>
      <c r="AD14" s="43"/>
      <c r="AE14" s="44"/>
      <c r="AF14" s="45"/>
      <c r="AG14" s="43">
        <f>INDEX(agenda,ndx+4,7)</f>
        <v>43954</v>
      </c>
      <c r="AH14" s="43"/>
      <c r="AI14" s="20"/>
      <c r="AJ14" s="16"/>
    </row>
    <row r="15" spans="2:36" ht="59.25" customHeight="1" x14ac:dyDescent="0.3">
      <c r="B15" s="4"/>
      <c r="C15" s="9" t="s">
        <v>32</v>
      </c>
      <c r="D15" s="9"/>
      <c r="E15" s="9"/>
      <c r="F15" s="21"/>
      <c r="G15" s="22"/>
      <c r="H15" s="9" t="s">
        <v>22</v>
      </c>
      <c r="I15" s="9"/>
      <c r="J15" s="9"/>
      <c r="K15" s="21"/>
      <c r="L15" s="22"/>
      <c r="M15" s="9" t="s">
        <v>22</v>
      </c>
      <c r="N15" s="9"/>
      <c r="O15" s="9"/>
      <c r="P15" s="21"/>
      <c r="Q15" s="22"/>
      <c r="R15" s="9" t="s">
        <v>22</v>
      </c>
      <c r="S15" s="9"/>
      <c r="T15" s="9"/>
      <c r="U15" s="21"/>
      <c r="V15" s="22"/>
      <c r="W15" s="9"/>
      <c r="X15" s="9"/>
      <c r="Y15" s="9"/>
      <c r="Z15" s="12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46">
        <f>INDEX(agenda,ndx+5,1)</f>
        <v>43955</v>
      </c>
      <c r="D16" s="46"/>
      <c r="E16" s="46"/>
      <c r="F16" s="47"/>
      <c r="G16" s="48"/>
      <c r="H16" s="46">
        <f>INDEX(agenda,ndx+5,2)</f>
        <v>43956</v>
      </c>
      <c r="I16" s="46"/>
      <c r="J16" s="46"/>
      <c r="K16" s="47"/>
      <c r="L16" s="48"/>
      <c r="M16" s="46">
        <f>INDEX(agenda,ndx+5,3)</f>
        <v>43957</v>
      </c>
      <c r="N16" s="46"/>
      <c r="O16" s="46"/>
      <c r="P16" s="47"/>
      <c r="Q16" s="48"/>
      <c r="R16" s="46">
        <f>INDEX(agenda,ndx+5,4)</f>
        <v>43958</v>
      </c>
      <c r="S16" s="46"/>
      <c r="T16" s="46"/>
      <c r="U16" s="47"/>
      <c r="V16" s="48"/>
      <c r="W16" s="46">
        <f>INDEX(agenda,ndx+5,5)</f>
        <v>43959</v>
      </c>
      <c r="X16" s="46"/>
      <c r="Y16" s="46"/>
      <c r="Z16" s="47"/>
      <c r="AA16" s="48"/>
      <c r="AB16" s="49">
        <f>INDEX(agenda,ndx+5,6)</f>
        <v>43960</v>
      </c>
      <c r="AC16" s="49"/>
      <c r="AD16" s="49"/>
      <c r="AE16" s="60"/>
      <c r="AF16" s="61"/>
      <c r="AG16" s="49">
        <f>INDEX(agenda,ndx+5,7)</f>
        <v>43961</v>
      </c>
      <c r="AH16" s="49"/>
      <c r="AI16" s="11"/>
      <c r="AJ16" s="3"/>
    </row>
    <row r="17" spans="2:36" ht="59.25" customHeight="1" thickBot="1" x14ac:dyDescent="0.35">
      <c r="B17" s="4"/>
      <c r="C17" s="19"/>
      <c r="D17" s="19"/>
      <c r="E17" s="19"/>
      <c r="F17" s="16"/>
      <c r="G17" s="17"/>
      <c r="H17" s="19"/>
      <c r="I17" s="19"/>
      <c r="J17" s="19"/>
      <c r="K17" s="16"/>
      <c r="L17" s="17"/>
      <c r="M17" s="19"/>
      <c r="N17" s="19"/>
      <c r="O17" s="19"/>
      <c r="P17" s="16"/>
      <c r="Q17" s="17"/>
      <c r="R17" s="19"/>
      <c r="S17" s="19"/>
      <c r="T17" s="19"/>
      <c r="U17" s="16"/>
      <c r="V17" s="17"/>
      <c r="W17" s="19"/>
      <c r="X17" s="19"/>
      <c r="Y17" s="19"/>
      <c r="Z17" s="12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56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 t="s">
        <v>114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72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 t="s">
        <v>113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 t="s">
        <v>57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1">
    <mergeCell ref="V5:Z5"/>
    <mergeCell ref="AA5:AE5"/>
    <mergeCell ref="AF5:AJ5"/>
    <mergeCell ref="C7:E7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0" zoomScale="70" zoomScaleNormal="70" workbookViewId="0">
      <selection activeCell="T19" sqref="T1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13</v>
      </c>
      <c r="C2" s="74"/>
      <c r="D2" s="74"/>
      <c r="E2" s="74"/>
      <c r="F2" s="74"/>
      <c r="G2" s="74"/>
      <c r="H2" s="74"/>
      <c r="I2" s="8"/>
      <c r="J2" s="75">
        <v>2020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43941</v>
      </c>
      <c r="C5" s="78"/>
      <c r="D5" s="78"/>
      <c r="E5" s="78"/>
      <c r="F5" s="78"/>
      <c r="G5" s="70">
        <f>INDEX(agenda,,2)</f>
        <v>43942</v>
      </c>
      <c r="H5" s="70"/>
      <c r="I5" s="70"/>
      <c r="J5" s="70"/>
      <c r="K5" s="70"/>
      <c r="L5" s="70">
        <f>INDEX(agenda,,3)</f>
        <v>43943</v>
      </c>
      <c r="M5" s="70"/>
      <c r="N5" s="70"/>
      <c r="O5" s="70"/>
      <c r="P5" s="70"/>
      <c r="Q5" s="70">
        <f>INDEX(agenda,,4)</f>
        <v>43944</v>
      </c>
      <c r="R5" s="70"/>
      <c r="S5" s="70"/>
      <c r="T5" s="70"/>
      <c r="U5" s="70"/>
      <c r="V5" s="70">
        <f>INDEX(agenda,,5)</f>
        <v>43945</v>
      </c>
      <c r="W5" s="70"/>
      <c r="X5" s="70"/>
      <c r="Y5" s="70"/>
      <c r="Z5" s="70"/>
      <c r="AA5" s="71">
        <f>INDEX(agenda,,6)</f>
        <v>43946</v>
      </c>
      <c r="AB5" s="71"/>
      <c r="AC5" s="71"/>
      <c r="AD5" s="71"/>
      <c r="AE5" s="71"/>
      <c r="AF5" s="72">
        <f>INDEX(agenda,,7)</f>
        <v>43947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43948</v>
      </c>
      <c r="D6" s="46"/>
      <c r="E6" s="46"/>
      <c r="F6" s="47"/>
      <c r="G6" s="48"/>
      <c r="H6" s="46">
        <f>INDEX(agenda,ndx+0,2)</f>
        <v>43949</v>
      </c>
      <c r="I6" s="46"/>
      <c r="J6" s="46"/>
      <c r="K6" s="47"/>
      <c r="L6" s="48"/>
      <c r="M6" s="46">
        <f>INDEX(agenda,ndx+0,3)</f>
        <v>43950</v>
      </c>
      <c r="N6" s="46"/>
      <c r="O6" s="46"/>
      <c r="P6" s="47"/>
      <c r="Q6" s="48"/>
      <c r="R6" s="46">
        <f>INDEX(agenda,ndx+0,4)</f>
        <v>43951</v>
      </c>
      <c r="S6" s="46"/>
      <c r="T6" s="46"/>
      <c r="U6" s="3"/>
      <c r="V6" s="4"/>
      <c r="W6" s="5">
        <f>INDEX(agenda,ndx+0,5)</f>
        <v>43952</v>
      </c>
      <c r="X6" s="5"/>
      <c r="Y6" s="5"/>
      <c r="Z6" s="3"/>
      <c r="AA6" s="4"/>
      <c r="AB6" s="5">
        <f>INDEX(agenda,ndx+0,6)</f>
        <v>43953</v>
      </c>
      <c r="AC6" s="5"/>
      <c r="AD6" s="5"/>
      <c r="AE6" s="3"/>
      <c r="AF6" s="4"/>
      <c r="AG6" s="5">
        <f>INDEX(agenda,ndx+0,7)</f>
        <v>43954</v>
      </c>
      <c r="AH6" s="5"/>
      <c r="AI6" s="5"/>
      <c r="AJ6" s="3"/>
    </row>
    <row r="7" spans="2:36" ht="59.25" customHeight="1" x14ac:dyDescent="0.3">
      <c r="B7" s="4"/>
      <c r="C7" s="87"/>
      <c r="D7" s="87"/>
      <c r="E7" s="87"/>
      <c r="F7" s="21"/>
      <c r="G7" s="22"/>
      <c r="H7" s="9"/>
      <c r="I7" s="9"/>
      <c r="J7" s="9"/>
      <c r="K7" s="21"/>
      <c r="L7" s="22"/>
      <c r="M7" s="9"/>
      <c r="N7" s="9"/>
      <c r="O7" s="9"/>
      <c r="P7" s="21"/>
      <c r="Q7" s="22"/>
      <c r="R7" s="9"/>
      <c r="S7" s="9"/>
      <c r="T7" s="9"/>
      <c r="U7" s="21"/>
      <c r="V7" s="22"/>
      <c r="W7" s="89" t="s">
        <v>24</v>
      </c>
      <c r="X7" s="89"/>
      <c r="Y7" s="89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43955</v>
      </c>
      <c r="D8" s="5"/>
      <c r="E8" s="5"/>
      <c r="F8" s="3"/>
      <c r="G8" s="4"/>
      <c r="H8" s="5">
        <f>INDEX(agenda,ndx+1,2)</f>
        <v>43956</v>
      </c>
      <c r="I8" s="5"/>
      <c r="J8" s="5"/>
      <c r="K8" s="3"/>
      <c r="L8" s="4"/>
      <c r="M8" s="5">
        <f>INDEX(agenda,ndx+1,3)</f>
        <v>43957</v>
      </c>
      <c r="N8" s="5"/>
      <c r="O8" s="5"/>
      <c r="P8" s="3"/>
      <c r="Q8" s="4"/>
      <c r="R8" s="5">
        <f>INDEX(agenda,ndx+1,4)</f>
        <v>43958</v>
      </c>
      <c r="S8" s="5"/>
      <c r="T8" s="5"/>
      <c r="U8" s="3"/>
      <c r="V8" s="4"/>
      <c r="W8" s="5">
        <f>INDEX(agenda,ndx+1,5)</f>
        <v>43959</v>
      </c>
      <c r="X8" s="5"/>
      <c r="Y8" s="5"/>
      <c r="Z8" s="3"/>
      <c r="AA8" s="4"/>
      <c r="AB8" s="11">
        <f>INDEX(agenda,ndx+1,6)</f>
        <v>43960</v>
      </c>
      <c r="AC8" s="11"/>
      <c r="AD8" s="11"/>
      <c r="AE8" s="12"/>
      <c r="AF8" s="13"/>
      <c r="AG8" s="11">
        <f>INDEX(agenda,ndx+1,7)</f>
        <v>43961</v>
      </c>
      <c r="AH8" s="11"/>
      <c r="AI8" s="11"/>
      <c r="AJ8" s="3"/>
    </row>
    <row r="9" spans="2:36" ht="59.25" customHeight="1" x14ac:dyDescent="0.3">
      <c r="B9" s="4"/>
      <c r="C9" s="9" t="s">
        <v>34</v>
      </c>
      <c r="D9" s="9"/>
      <c r="E9" s="9"/>
      <c r="F9" s="3"/>
      <c r="G9" s="4"/>
      <c r="H9" s="9" t="s">
        <v>33</v>
      </c>
      <c r="I9" s="9"/>
      <c r="J9" s="9"/>
      <c r="K9" s="3"/>
      <c r="L9" s="4"/>
      <c r="M9" s="6"/>
      <c r="N9" s="6"/>
      <c r="O9" s="6"/>
      <c r="P9" s="3"/>
      <c r="Q9" s="4"/>
      <c r="R9" s="6"/>
      <c r="S9" s="6"/>
      <c r="T9" s="6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 t="s">
        <v>19</v>
      </c>
      <c r="AH9" s="9"/>
      <c r="AI9" s="9"/>
      <c r="AJ9" s="3"/>
    </row>
    <row r="10" spans="2:36" ht="24" customHeight="1" x14ac:dyDescent="0.3">
      <c r="B10" s="4"/>
      <c r="C10" s="5">
        <f>INDEX(agenda,ndx+2,1)</f>
        <v>43962</v>
      </c>
      <c r="D10" s="5"/>
      <c r="E10" s="5"/>
      <c r="F10" s="3"/>
      <c r="G10" s="4"/>
      <c r="H10" s="5">
        <f>INDEX(agenda,ndx+2,2)</f>
        <v>43963</v>
      </c>
      <c r="I10" s="5"/>
      <c r="J10" s="5"/>
      <c r="K10" s="3"/>
      <c r="L10" s="4"/>
      <c r="M10" s="5">
        <f>INDEX(agenda,ndx+2,3)</f>
        <v>43964</v>
      </c>
      <c r="N10" s="5"/>
      <c r="O10" s="5"/>
      <c r="P10" s="3"/>
      <c r="Q10" s="4"/>
      <c r="R10" s="5">
        <f>INDEX(agenda,ndx+2,4)</f>
        <v>43965</v>
      </c>
      <c r="S10" s="5"/>
      <c r="T10" s="5"/>
      <c r="U10" s="3"/>
      <c r="V10" s="4"/>
      <c r="W10" s="5">
        <f>INDEX(agenda,ndx+2,5)</f>
        <v>43966</v>
      </c>
      <c r="X10" s="5"/>
      <c r="Y10" s="5"/>
      <c r="Z10" s="3"/>
      <c r="AA10" s="4"/>
      <c r="AB10" s="11">
        <f>INDEX(agenda,ndx+2,6)</f>
        <v>43967</v>
      </c>
      <c r="AC10" s="11"/>
      <c r="AD10" s="11"/>
      <c r="AE10" s="12"/>
      <c r="AF10" s="13"/>
      <c r="AG10" s="11">
        <f>INDEX(agenda,ndx+2,7)</f>
        <v>43968</v>
      </c>
      <c r="AH10" s="11"/>
      <c r="AI10" s="11"/>
      <c r="AJ10" s="3"/>
    </row>
    <row r="11" spans="2:36" ht="59.25" customHeight="1" x14ac:dyDescent="0.3">
      <c r="B11" s="4"/>
      <c r="C11" s="6"/>
      <c r="D11" s="6"/>
      <c r="E11" s="6"/>
      <c r="F11" s="3"/>
      <c r="G11" s="4"/>
      <c r="H11" s="6"/>
      <c r="I11" s="6"/>
      <c r="J11" s="6"/>
      <c r="K11" s="3"/>
      <c r="L11" s="4"/>
      <c r="M11" s="6"/>
      <c r="N11" s="6"/>
      <c r="O11" s="6"/>
      <c r="P11" s="3"/>
      <c r="Q11" s="4"/>
      <c r="R11" s="6"/>
      <c r="S11" s="6"/>
      <c r="T11" s="6"/>
      <c r="U11" s="3"/>
      <c r="V11" s="4"/>
      <c r="W11" s="6"/>
      <c r="X11" s="6"/>
      <c r="Y11" s="6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ht="24" customHeight="1" x14ac:dyDescent="0.3">
      <c r="B12" s="4"/>
      <c r="C12" s="5">
        <f>INDEX(agenda,ndx+3,1)</f>
        <v>43969</v>
      </c>
      <c r="D12" s="5"/>
      <c r="E12" s="5"/>
      <c r="F12" s="3"/>
      <c r="G12" s="4"/>
      <c r="H12" s="5">
        <f>INDEX(agenda,ndx+3,2)</f>
        <v>43970</v>
      </c>
      <c r="I12" s="5"/>
      <c r="J12" s="5"/>
      <c r="K12" s="3"/>
      <c r="L12" s="4"/>
      <c r="M12" s="5">
        <f>INDEX(agenda,ndx+3,3)</f>
        <v>43971</v>
      </c>
      <c r="N12" s="5"/>
      <c r="O12" s="5"/>
      <c r="P12" s="3"/>
      <c r="Q12" s="4"/>
      <c r="R12" s="5">
        <f>INDEX(agenda,ndx+3,4)</f>
        <v>43972</v>
      </c>
      <c r="S12" s="5"/>
      <c r="T12" s="5"/>
      <c r="U12" s="3"/>
      <c r="V12" s="4"/>
      <c r="W12" s="5">
        <f>INDEX(agenda,ndx+3,5)</f>
        <v>43973</v>
      </c>
      <c r="X12" s="5"/>
      <c r="Y12" s="5"/>
      <c r="Z12" s="3"/>
      <c r="AA12" s="4"/>
      <c r="AB12" s="11">
        <f>INDEX(agenda,ndx+3,6)</f>
        <v>43974</v>
      </c>
      <c r="AC12" s="11"/>
      <c r="AD12" s="11"/>
      <c r="AE12" s="12"/>
      <c r="AF12" s="13"/>
      <c r="AG12" s="11">
        <f>INDEX(agenda,ndx+3,7)</f>
        <v>43975</v>
      </c>
      <c r="AH12" s="11"/>
      <c r="AI12" s="11"/>
      <c r="AJ12" s="3"/>
    </row>
    <row r="13" spans="2:36" ht="59.25" customHeight="1" x14ac:dyDescent="0.3">
      <c r="B13" s="4"/>
      <c r="C13" s="6"/>
      <c r="D13" s="6"/>
      <c r="E13" s="6"/>
      <c r="F13" s="3"/>
      <c r="G13" s="4"/>
      <c r="H13" s="6"/>
      <c r="I13" s="6"/>
      <c r="J13" s="6"/>
      <c r="K13" s="3"/>
      <c r="L13" s="4"/>
      <c r="M13" s="6" t="s">
        <v>102</v>
      </c>
      <c r="N13" s="6"/>
      <c r="O13" s="6"/>
      <c r="P13" s="3"/>
      <c r="Q13" s="4"/>
      <c r="R13" s="9" t="s">
        <v>23</v>
      </c>
      <c r="S13" s="9"/>
      <c r="T13" s="9"/>
      <c r="U13" s="21"/>
      <c r="V13" s="4"/>
      <c r="W13" s="9"/>
      <c r="X13" s="9"/>
      <c r="Y13" s="9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s="24" customFormat="1" ht="24" customHeight="1" x14ac:dyDescent="0.3">
      <c r="B14" s="13"/>
      <c r="C14" s="11">
        <f>INDEX(agenda,ndx+4,1)</f>
        <v>43976</v>
      </c>
      <c r="D14" s="11"/>
      <c r="E14" s="11"/>
      <c r="F14" s="12"/>
      <c r="G14" s="13"/>
      <c r="H14" s="11">
        <f>INDEX(agenda,ndx+4,2)</f>
        <v>43977</v>
      </c>
      <c r="I14" s="11"/>
      <c r="J14" s="11"/>
      <c r="K14" s="12"/>
      <c r="L14" s="13"/>
      <c r="M14" s="11">
        <f>INDEX(agenda,ndx+4,3)</f>
        <v>43978</v>
      </c>
      <c r="N14" s="11"/>
      <c r="O14" s="11"/>
      <c r="P14" s="12"/>
      <c r="Q14" s="13"/>
      <c r="R14" s="11">
        <f>INDEX(agenda,ndx+4,4)</f>
        <v>43979</v>
      </c>
      <c r="S14" s="11"/>
      <c r="T14" s="11"/>
      <c r="U14" s="12"/>
      <c r="V14" s="13"/>
      <c r="W14" s="11">
        <f>INDEX(agenda,ndx+4,5)</f>
        <v>43980</v>
      </c>
      <c r="X14" s="11"/>
      <c r="Y14" s="11"/>
      <c r="Z14" s="12"/>
      <c r="AA14" s="13"/>
      <c r="AB14" s="11">
        <f>INDEX(agenda,ndx+4,6)</f>
        <v>43981</v>
      </c>
      <c r="AC14" s="11"/>
      <c r="AD14" s="11"/>
      <c r="AE14" s="12"/>
      <c r="AF14" s="13"/>
      <c r="AG14" s="11">
        <f>INDEX(agenda,ndx+4,7)</f>
        <v>43982</v>
      </c>
      <c r="AH14" s="11"/>
      <c r="AI14" s="11"/>
      <c r="AJ14" s="12"/>
    </row>
    <row r="15" spans="2:36" ht="59.25" customHeight="1" x14ac:dyDescent="0.3">
      <c r="B15" s="4"/>
      <c r="C15" s="6"/>
      <c r="D15" s="6"/>
      <c r="E15" s="6"/>
      <c r="F15" s="3"/>
      <c r="G15" s="4"/>
      <c r="H15" s="6"/>
      <c r="I15" s="6"/>
      <c r="J15" s="6"/>
      <c r="K15" s="3"/>
      <c r="L15" s="4"/>
      <c r="M15" s="6"/>
      <c r="N15" s="6"/>
      <c r="O15" s="6"/>
      <c r="P15" s="3"/>
      <c r="Q15" s="4"/>
      <c r="R15" s="14"/>
      <c r="S15" s="14"/>
      <c r="T15" s="14"/>
      <c r="U15" s="12"/>
      <c r="V15" s="13"/>
      <c r="W15" s="14"/>
      <c r="X15" s="14"/>
      <c r="Y15" s="14"/>
      <c r="Z15" s="12"/>
      <c r="AA15" s="4"/>
      <c r="AB15" s="9"/>
      <c r="AC15" s="9"/>
      <c r="AD15" s="9"/>
      <c r="AE15" s="12"/>
      <c r="AF15" s="13"/>
      <c r="AG15" s="9" t="s">
        <v>74</v>
      </c>
      <c r="AH15" s="9"/>
      <c r="AI15" s="9"/>
      <c r="AJ15" s="3"/>
    </row>
    <row r="16" spans="2:36" ht="24" customHeight="1" x14ac:dyDescent="0.3">
      <c r="B16" s="4"/>
      <c r="C16" s="43">
        <f>INDEX(agenda,ndx+5,1)</f>
        <v>43983</v>
      </c>
      <c r="D16" s="43"/>
      <c r="E16" s="43"/>
      <c r="F16" s="44"/>
      <c r="G16" s="45"/>
      <c r="H16" s="43">
        <f>INDEX(agenda,ndx+5,2)</f>
        <v>43984</v>
      </c>
      <c r="I16" s="43"/>
      <c r="J16" s="43"/>
      <c r="K16" s="44"/>
      <c r="L16" s="45"/>
      <c r="M16" s="43">
        <f>INDEX(agenda,ndx+5,3)</f>
        <v>43985</v>
      </c>
      <c r="N16" s="43"/>
      <c r="O16" s="43"/>
      <c r="P16" s="44"/>
      <c r="Q16" s="45"/>
      <c r="R16" s="43">
        <f>INDEX(agenda,ndx+5,4)</f>
        <v>43986</v>
      </c>
      <c r="S16" s="43"/>
      <c r="T16" s="43"/>
      <c r="U16" s="44"/>
      <c r="V16" s="45"/>
      <c r="W16" s="43">
        <f>INDEX(agenda,ndx+5,5)</f>
        <v>43987</v>
      </c>
      <c r="X16" s="43"/>
      <c r="Y16" s="43"/>
      <c r="Z16" s="47"/>
      <c r="AA16" s="48"/>
      <c r="AB16" s="49">
        <f>INDEX(agenda,ndx+5,6)</f>
        <v>43988</v>
      </c>
      <c r="AC16" s="49"/>
      <c r="AD16" s="49"/>
      <c r="AE16" s="60"/>
      <c r="AF16" s="61"/>
      <c r="AG16" s="49">
        <f>INDEX(agenda,ndx+5,7)</f>
        <v>43989</v>
      </c>
      <c r="AH16" s="11"/>
      <c r="AI16" s="11"/>
      <c r="AJ16" s="3"/>
    </row>
    <row r="17" spans="2:36" ht="59.25" customHeight="1" thickBot="1" x14ac:dyDescent="0.35">
      <c r="B17" s="4"/>
      <c r="C17" s="19"/>
      <c r="D17" s="19"/>
      <c r="E17" s="19"/>
      <c r="F17" s="16"/>
      <c r="G17" s="17"/>
      <c r="H17" s="19"/>
      <c r="I17" s="19"/>
      <c r="J17" s="19"/>
      <c r="K17" s="16"/>
      <c r="L17" s="17"/>
      <c r="M17" s="19"/>
      <c r="N17" s="19"/>
      <c r="O17" s="19"/>
      <c r="P17" s="16"/>
      <c r="Q17" s="17"/>
      <c r="R17" s="19"/>
      <c r="S17" s="19"/>
      <c r="T17" s="19"/>
      <c r="U17" s="16"/>
      <c r="V17" s="17"/>
      <c r="W17" s="19"/>
      <c r="X17" s="19"/>
      <c r="Y17" s="19"/>
      <c r="Z17" s="12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66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2">
    <mergeCell ref="V5:Z5"/>
    <mergeCell ref="AA5:AE5"/>
    <mergeCell ref="AF5:AJ5"/>
    <mergeCell ref="C7:E7"/>
    <mergeCell ref="B2:H2"/>
    <mergeCell ref="J2:M2"/>
    <mergeCell ref="O2:S2"/>
    <mergeCell ref="B5:F5"/>
    <mergeCell ref="G5:K5"/>
    <mergeCell ref="L5:P5"/>
    <mergeCell ref="Q5:U5"/>
    <mergeCell ref="W7:Y7"/>
  </mergeCells>
  <dataValidations count="2"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K21"/>
  <sheetViews>
    <sheetView showGridLines="0" topLeftCell="A10" zoomScale="70" zoomScaleNormal="70" workbookViewId="0">
      <selection activeCell="U20" sqref="U20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7" ht="43.5" customHeight="1" x14ac:dyDescent="0.3">
      <c r="B2" s="74" t="s">
        <v>14</v>
      </c>
      <c r="C2" s="74"/>
      <c r="D2" s="74"/>
      <c r="E2" s="74"/>
      <c r="F2" s="74"/>
      <c r="G2" s="74"/>
      <c r="H2" s="74"/>
      <c r="I2" s="8"/>
      <c r="J2" s="75">
        <v>2020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7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7" ht="21" customHeight="1" x14ac:dyDescent="0.3">
      <c r="B5" s="77">
        <f>INDEX(agenda,,1)</f>
        <v>43976</v>
      </c>
      <c r="C5" s="78"/>
      <c r="D5" s="78"/>
      <c r="E5" s="78"/>
      <c r="F5" s="78"/>
      <c r="G5" s="70">
        <f>INDEX(agenda,,2)</f>
        <v>43977</v>
      </c>
      <c r="H5" s="70"/>
      <c r="I5" s="70"/>
      <c r="J5" s="70"/>
      <c r="K5" s="70"/>
      <c r="L5" s="70">
        <f>INDEX(agenda,,3)</f>
        <v>43978</v>
      </c>
      <c r="M5" s="70"/>
      <c r="N5" s="70"/>
      <c r="O5" s="70"/>
      <c r="P5" s="70"/>
      <c r="Q5" s="70">
        <f>INDEX(agenda,,4)</f>
        <v>43979</v>
      </c>
      <c r="R5" s="70"/>
      <c r="S5" s="70"/>
      <c r="T5" s="70"/>
      <c r="U5" s="70"/>
      <c r="V5" s="70">
        <f>INDEX(agenda,,5)</f>
        <v>43980</v>
      </c>
      <c r="W5" s="70"/>
      <c r="X5" s="70"/>
      <c r="Y5" s="70"/>
      <c r="Z5" s="70"/>
      <c r="AA5" s="71">
        <f>INDEX(agenda,,6)</f>
        <v>43981</v>
      </c>
      <c r="AB5" s="71"/>
      <c r="AC5" s="71"/>
      <c r="AD5" s="71"/>
      <c r="AE5" s="71"/>
      <c r="AF5" s="72">
        <f>INDEX(agenda,,7)</f>
        <v>43982</v>
      </c>
      <c r="AG5" s="72"/>
      <c r="AH5" s="72"/>
      <c r="AI5" s="72"/>
      <c r="AJ5" s="73"/>
    </row>
    <row r="6" spans="2:37" ht="24" customHeight="1" x14ac:dyDescent="0.3">
      <c r="B6" s="17"/>
      <c r="C6" s="20">
        <f>INDEX(agenda,ndx+0,1)</f>
        <v>43983</v>
      </c>
      <c r="D6" s="20"/>
      <c r="E6" s="20"/>
      <c r="F6" s="16"/>
      <c r="G6" s="17"/>
      <c r="H6" s="20">
        <f>INDEX(agenda,ndx+0,2)</f>
        <v>43984</v>
      </c>
      <c r="I6" s="20"/>
      <c r="J6" s="20"/>
      <c r="K6" s="16"/>
      <c r="L6" s="17"/>
      <c r="M6" s="20">
        <f>INDEX(agenda,ndx+0,3)</f>
        <v>43985</v>
      </c>
      <c r="N6" s="20"/>
      <c r="O6" s="20"/>
      <c r="P6" s="16"/>
      <c r="Q6" s="17"/>
      <c r="R6" s="20">
        <f>INDEX(agenda,ndx+0,4)</f>
        <v>43986</v>
      </c>
      <c r="S6" s="20"/>
      <c r="T6" s="20"/>
      <c r="U6" s="16"/>
      <c r="V6" s="4"/>
      <c r="W6" s="5">
        <f>INDEX(agenda,ndx+0,5)</f>
        <v>43987</v>
      </c>
      <c r="X6" s="5"/>
      <c r="Y6" s="5"/>
      <c r="Z6" s="3"/>
      <c r="AA6" s="4"/>
      <c r="AB6" s="5">
        <f>INDEX(agenda,ndx+0,6)</f>
        <v>43988</v>
      </c>
      <c r="AC6" s="5"/>
      <c r="AD6" s="5"/>
      <c r="AE6" s="3"/>
      <c r="AF6" s="4"/>
      <c r="AG6" s="5">
        <f>INDEX(agenda,ndx+0,7)</f>
        <v>43989</v>
      </c>
      <c r="AH6" s="5"/>
      <c r="AI6" s="5"/>
      <c r="AJ6" s="3"/>
    </row>
    <row r="7" spans="2:37" ht="59.25" customHeight="1" x14ac:dyDescent="0.3">
      <c r="B7" s="17"/>
      <c r="C7" s="87" t="s">
        <v>35</v>
      </c>
      <c r="D7" s="87"/>
      <c r="E7" s="87"/>
      <c r="F7" s="16"/>
      <c r="G7" s="17"/>
      <c r="H7" s="18" t="s">
        <v>83</v>
      </c>
      <c r="I7" s="18"/>
      <c r="J7" s="18"/>
      <c r="K7" s="16"/>
      <c r="L7" s="17"/>
      <c r="M7" s="18"/>
      <c r="N7" s="18"/>
      <c r="O7" s="18"/>
      <c r="P7" s="16"/>
      <c r="Q7" s="17"/>
      <c r="R7" s="18"/>
      <c r="S7" s="18"/>
      <c r="T7" s="18"/>
      <c r="U7" s="16"/>
      <c r="V7" s="13"/>
      <c r="W7" s="14"/>
      <c r="X7" s="14"/>
      <c r="Y7" s="14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7" ht="24" customHeight="1" x14ac:dyDescent="0.3">
      <c r="B8" s="17"/>
      <c r="C8" s="20">
        <f>INDEX(agenda,ndx+1,1)</f>
        <v>43990</v>
      </c>
      <c r="D8" s="20"/>
      <c r="E8" s="20"/>
      <c r="F8" s="16"/>
      <c r="G8" s="17"/>
      <c r="H8" s="20">
        <f>INDEX(agenda,ndx+1,2)</f>
        <v>43991</v>
      </c>
      <c r="I8" s="20"/>
      <c r="J8" s="20"/>
      <c r="K8" s="16"/>
      <c r="L8" s="17"/>
      <c r="M8" s="20">
        <f>INDEX(agenda,ndx+1,3)</f>
        <v>43992</v>
      </c>
      <c r="N8" s="20"/>
      <c r="O8" s="20"/>
      <c r="P8" s="16"/>
      <c r="Q8" s="17"/>
      <c r="R8" s="20">
        <f>INDEX(agenda,ndx+1,4)</f>
        <v>43993</v>
      </c>
      <c r="S8" s="20"/>
      <c r="T8" s="20"/>
      <c r="U8" s="16"/>
      <c r="V8" s="4"/>
      <c r="W8" s="5">
        <f>INDEX(agenda,ndx+1,5)</f>
        <v>43994</v>
      </c>
      <c r="X8" s="5"/>
      <c r="Y8" s="5"/>
      <c r="Z8" s="3"/>
      <c r="AA8" s="4"/>
      <c r="AB8" s="11">
        <f>INDEX(agenda,ndx+1,6)</f>
        <v>43995</v>
      </c>
      <c r="AC8" s="11"/>
      <c r="AD8" s="11"/>
      <c r="AE8" s="12"/>
      <c r="AF8" s="13"/>
      <c r="AG8" s="11">
        <f>INDEX(agenda,ndx+1,7)</f>
        <v>43996</v>
      </c>
      <c r="AH8" s="11"/>
      <c r="AI8" s="11"/>
      <c r="AJ8" s="3"/>
    </row>
    <row r="9" spans="2:37" ht="59.25" customHeight="1" x14ac:dyDescent="0.3">
      <c r="B9" s="4"/>
      <c r="C9" s="6" t="s">
        <v>83</v>
      </c>
      <c r="D9" s="6"/>
      <c r="E9" s="6"/>
      <c r="F9" s="3"/>
      <c r="G9" s="4"/>
      <c r="H9" s="6"/>
      <c r="I9" s="6"/>
      <c r="J9" s="6"/>
      <c r="K9" s="3"/>
      <c r="L9" s="4"/>
      <c r="M9" s="6"/>
      <c r="N9" s="6"/>
      <c r="O9" s="6"/>
      <c r="P9" s="3"/>
      <c r="Q9" s="4"/>
      <c r="R9" s="6" t="s">
        <v>36</v>
      </c>
      <c r="S9" s="6"/>
      <c r="T9" s="6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7" ht="24" customHeight="1" x14ac:dyDescent="0.3">
      <c r="B10" s="4"/>
      <c r="C10" s="5"/>
      <c r="D10" s="5"/>
      <c r="E10" s="5"/>
      <c r="F10" s="3"/>
      <c r="G10" s="4"/>
      <c r="H10" s="5">
        <f>INDEX(agenda,ndx+2,2)</f>
        <v>43998</v>
      </c>
      <c r="I10" s="5"/>
      <c r="J10" s="5"/>
      <c r="K10" s="3"/>
      <c r="L10" s="4"/>
      <c r="M10" s="5">
        <f>INDEX(agenda,ndx+2,3)</f>
        <v>43999</v>
      </c>
      <c r="N10" s="5"/>
      <c r="O10" s="5"/>
      <c r="P10" s="3"/>
      <c r="Q10" s="4"/>
      <c r="R10" s="5">
        <f>INDEX(agenda,ndx+2,4)</f>
        <v>44000</v>
      </c>
      <c r="S10" s="5"/>
      <c r="T10" s="5"/>
      <c r="U10" s="3"/>
      <c r="V10" s="4"/>
      <c r="W10" s="5">
        <f>INDEX(agenda,ndx+2,5)</f>
        <v>44001</v>
      </c>
      <c r="X10" s="5"/>
      <c r="Y10" s="5"/>
      <c r="Z10" s="3"/>
      <c r="AA10" s="4"/>
      <c r="AB10" s="11">
        <f>INDEX(agenda,ndx+2,6)</f>
        <v>44002</v>
      </c>
      <c r="AC10" s="11"/>
      <c r="AD10" s="11"/>
      <c r="AE10" s="12"/>
      <c r="AF10" s="13"/>
      <c r="AG10" s="11">
        <f>INDEX(agenda,ndx+2,7)</f>
        <v>44003</v>
      </c>
      <c r="AH10" s="11"/>
      <c r="AI10" s="11"/>
      <c r="AJ10" s="3"/>
    </row>
    <row r="11" spans="2:37" ht="59.25" customHeight="1" x14ac:dyDescent="0.3">
      <c r="B11" s="4"/>
      <c r="C11" s="14"/>
      <c r="D11" s="14"/>
      <c r="E11" s="14"/>
      <c r="F11" s="12"/>
      <c r="G11" s="4"/>
      <c r="H11" s="6"/>
      <c r="I11" s="6"/>
      <c r="J11" s="6"/>
      <c r="K11" s="3"/>
      <c r="L11" s="4"/>
      <c r="M11" s="6"/>
      <c r="N11" s="6"/>
      <c r="O11" s="6"/>
      <c r="P11" s="3"/>
      <c r="Q11" s="4"/>
      <c r="R11" s="6"/>
      <c r="S11" s="6"/>
      <c r="T11" s="6"/>
      <c r="U11" s="3"/>
      <c r="V11" s="4"/>
      <c r="W11" s="6"/>
      <c r="X11" s="6"/>
      <c r="Y11" s="6"/>
      <c r="Z11" s="3"/>
      <c r="AA11" s="4"/>
      <c r="AB11" s="9"/>
      <c r="AC11" s="9"/>
      <c r="AD11" s="9"/>
      <c r="AE11" s="12"/>
      <c r="AF11" s="13"/>
      <c r="AG11" s="9" t="s">
        <v>20</v>
      </c>
      <c r="AH11" s="9"/>
      <c r="AI11" s="9"/>
      <c r="AJ11" s="3"/>
    </row>
    <row r="12" spans="2:37" ht="24" customHeight="1" x14ac:dyDescent="0.3">
      <c r="B12" s="4"/>
      <c r="C12" s="5">
        <f>INDEX(agenda,ndx+3,1)</f>
        <v>44004</v>
      </c>
      <c r="D12" s="5"/>
      <c r="E12" s="5"/>
      <c r="F12" s="3"/>
      <c r="G12" s="4"/>
      <c r="H12" s="5">
        <f>INDEX(agenda,ndx+3,2)</f>
        <v>44005</v>
      </c>
      <c r="I12" s="5"/>
      <c r="J12" s="5"/>
      <c r="K12" s="3"/>
      <c r="L12" s="4"/>
      <c r="M12" s="5">
        <f>INDEX(agenda,ndx+3,3)</f>
        <v>44006</v>
      </c>
      <c r="N12" s="5"/>
      <c r="O12" s="5"/>
      <c r="P12" s="3"/>
      <c r="Q12" s="4"/>
      <c r="R12" s="5">
        <f>INDEX(agenda,ndx+3,4)</f>
        <v>44007</v>
      </c>
      <c r="S12" s="5"/>
      <c r="T12" s="5"/>
      <c r="U12" s="3"/>
      <c r="V12" s="4"/>
      <c r="W12" s="5">
        <f>INDEX(agenda,ndx+3,5)</f>
        <v>44008</v>
      </c>
      <c r="X12" s="5"/>
      <c r="Y12" s="5"/>
      <c r="Z12" s="3"/>
      <c r="AA12" s="4"/>
      <c r="AB12" s="11">
        <f>INDEX(agenda,ndx+3,6)</f>
        <v>44009</v>
      </c>
      <c r="AC12" s="11"/>
      <c r="AD12" s="11"/>
      <c r="AE12" s="12"/>
      <c r="AF12" s="13"/>
      <c r="AG12" s="11">
        <f>INDEX(agenda,ndx+3,7)</f>
        <v>44010</v>
      </c>
      <c r="AH12" s="11"/>
      <c r="AI12" s="11"/>
      <c r="AJ12" s="3"/>
    </row>
    <row r="13" spans="2:37" ht="59.25" customHeight="1" x14ac:dyDescent="0.3">
      <c r="B13" s="4"/>
      <c r="C13" s="79"/>
      <c r="D13" s="79"/>
      <c r="E13" s="79"/>
      <c r="F13" s="3"/>
      <c r="G13" s="4"/>
      <c r="H13" s="6"/>
      <c r="I13" s="6"/>
      <c r="J13" s="6"/>
      <c r="K13" s="3"/>
      <c r="L13" s="4"/>
      <c r="M13" s="6"/>
      <c r="N13" s="6"/>
      <c r="O13" s="6"/>
      <c r="P13" s="3"/>
      <c r="Q13" s="4"/>
      <c r="R13" s="6"/>
      <c r="S13" s="6"/>
      <c r="T13" s="6"/>
      <c r="U13" s="3"/>
      <c r="V13" s="4"/>
      <c r="W13" s="6" t="s">
        <v>82</v>
      </c>
      <c r="X13" s="6"/>
      <c r="Y13" s="6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7" ht="24" customHeight="1" x14ac:dyDescent="0.3">
      <c r="B14" s="4"/>
      <c r="C14" s="5">
        <f>INDEX(agenda,ndx+4,1)</f>
        <v>44011</v>
      </c>
      <c r="D14" s="5"/>
      <c r="E14" s="5"/>
      <c r="F14" s="3"/>
      <c r="G14" s="4"/>
      <c r="H14" s="5">
        <f>INDEX(agenda,ndx+4,2)</f>
        <v>44012</v>
      </c>
      <c r="I14" s="5"/>
      <c r="J14" s="5"/>
      <c r="K14" s="3"/>
      <c r="L14" s="4"/>
      <c r="M14" s="46">
        <f>INDEX(agenda,ndx+4,3)</f>
        <v>44013</v>
      </c>
      <c r="N14" s="46"/>
      <c r="O14" s="46"/>
      <c r="P14" s="47"/>
      <c r="Q14" s="48"/>
      <c r="R14" s="46">
        <f>INDEX(agenda,ndx+4,4)</f>
        <v>44014</v>
      </c>
      <c r="S14" s="46"/>
      <c r="T14" s="46"/>
      <c r="U14" s="47"/>
      <c r="V14" s="48"/>
      <c r="W14" s="46">
        <f>INDEX(agenda,ndx+4,5)</f>
        <v>44015</v>
      </c>
      <c r="X14" s="46"/>
      <c r="Y14" s="46"/>
      <c r="Z14" s="47"/>
      <c r="AA14" s="48"/>
      <c r="AB14" s="49">
        <f>INDEX(agenda,ndx+4,6)</f>
        <v>44016</v>
      </c>
      <c r="AC14" s="49"/>
      <c r="AD14" s="49"/>
      <c r="AE14" s="60"/>
      <c r="AF14" s="61"/>
      <c r="AG14" s="49">
        <f>INDEX(agenda,ndx+4,7)</f>
        <v>44017</v>
      </c>
      <c r="AH14" s="11"/>
      <c r="AI14" s="11"/>
      <c r="AJ14" s="3"/>
    </row>
    <row r="15" spans="2:37" ht="59.25" customHeight="1" x14ac:dyDescent="0.3">
      <c r="B15" s="4"/>
      <c r="C15" s="79" t="s">
        <v>81</v>
      </c>
      <c r="D15" s="79"/>
      <c r="E15" s="79"/>
      <c r="F15" s="3"/>
      <c r="G15" s="4"/>
      <c r="H15" s="6"/>
      <c r="I15" s="6"/>
      <c r="J15" s="6"/>
      <c r="K15" s="3"/>
      <c r="L15" s="4"/>
      <c r="M15" s="6"/>
      <c r="N15" s="6"/>
      <c r="O15" s="6"/>
      <c r="P15" s="3"/>
      <c r="Q15" s="4"/>
      <c r="R15" s="14"/>
      <c r="S15" s="14"/>
      <c r="T15" s="14"/>
      <c r="U15" s="12"/>
      <c r="V15" s="13"/>
      <c r="W15" s="14"/>
      <c r="X15" s="14"/>
      <c r="Y15" s="14"/>
      <c r="Z15" s="12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7" ht="24" customHeight="1" x14ac:dyDescent="0.3">
      <c r="B16" s="4"/>
      <c r="C16" s="43">
        <f>INDEX(agenda,ndx+5,1)</f>
        <v>44018</v>
      </c>
      <c r="D16" s="43"/>
      <c r="E16" s="43"/>
      <c r="F16" s="44"/>
      <c r="G16" s="45"/>
      <c r="H16" s="43">
        <f>INDEX(agenda,ndx+5,2)</f>
        <v>44019</v>
      </c>
      <c r="I16" s="43"/>
      <c r="J16" s="43"/>
      <c r="K16" s="44"/>
      <c r="L16" s="45"/>
      <c r="M16" s="43">
        <f>INDEX(agenda,ndx+5,3)</f>
        <v>44020</v>
      </c>
      <c r="N16" s="43"/>
      <c r="O16" s="43"/>
      <c r="P16" s="44"/>
      <c r="Q16" s="45"/>
      <c r="R16" s="43">
        <f>INDEX(agenda,ndx+5,4)</f>
        <v>44021</v>
      </c>
      <c r="S16" s="43"/>
      <c r="T16" s="43"/>
      <c r="U16" s="44"/>
      <c r="V16" s="45"/>
      <c r="W16" s="43">
        <f>INDEX(agenda,ndx+5,5)</f>
        <v>44022</v>
      </c>
      <c r="X16" s="43"/>
      <c r="Y16" s="43"/>
      <c r="Z16" s="47"/>
      <c r="AA16" s="48"/>
      <c r="AB16" s="49">
        <f>INDEX(agenda,ndx+5,6)</f>
        <v>44023</v>
      </c>
      <c r="AC16" s="49"/>
      <c r="AD16" s="49"/>
      <c r="AE16" s="60"/>
      <c r="AF16" s="61"/>
      <c r="AG16" s="49">
        <f>INDEX(agenda,ndx+5,7)</f>
        <v>44024</v>
      </c>
      <c r="AH16" s="49"/>
      <c r="AI16" s="49"/>
      <c r="AJ16" s="47"/>
      <c r="AK16" s="62"/>
    </row>
    <row r="17" spans="2:36" ht="59.25" customHeight="1" thickBot="1" x14ac:dyDescent="0.35">
      <c r="B17" s="4"/>
      <c r="C17" s="19"/>
      <c r="D17" s="19"/>
      <c r="E17" s="19"/>
      <c r="F17" s="16"/>
      <c r="G17" s="17"/>
      <c r="H17" s="19"/>
      <c r="I17" s="19"/>
      <c r="J17" s="19"/>
      <c r="K17" s="16"/>
      <c r="L17" s="17"/>
      <c r="M17" s="19"/>
      <c r="N17" s="19"/>
      <c r="O17" s="19"/>
      <c r="P17" s="16"/>
      <c r="Q17" s="17"/>
      <c r="R17" s="19"/>
      <c r="S17" s="20"/>
      <c r="T17" s="20"/>
      <c r="U17" s="16"/>
      <c r="V17" s="17"/>
      <c r="W17" s="19"/>
      <c r="X17" s="19"/>
      <c r="Y17" s="19"/>
      <c r="Z17" s="12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64"/>
      <c r="N18" s="27"/>
      <c r="O18" s="27"/>
      <c r="P18" s="27"/>
      <c r="Q18" s="27"/>
      <c r="R18" s="27"/>
      <c r="S18" s="27"/>
      <c r="T18" s="27"/>
      <c r="U18" s="66" t="s">
        <v>41</v>
      </c>
      <c r="V18" s="63"/>
      <c r="W18" s="64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58</v>
      </c>
      <c r="D19" s="1"/>
      <c r="E19" s="1"/>
      <c r="F19" s="1" t="s">
        <v>61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59</v>
      </c>
      <c r="D20" s="1"/>
      <c r="E20" s="1"/>
      <c r="F20" s="1" t="s">
        <v>62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 t="s">
        <v>60</v>
      </c>
      <c r="D21" s="32"/>
      <c r="E21" s="32"/>
      <c r="F21" s="32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3">
    <mergeCell ref="C13:E13"/>
    <mergeCell ref="C15:E15"/>
    <mergeCell ref="V5:Z5"/>
    <mergeCell ref="AA5:AE5"/>
    <mergeCell ref="AF5:AJ5"/>
    <mergeCell ref="C7:E7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3" zoomScale="70" zoomScaleNormal="70" workbookViewId="0">
      <selection activeCell="T19" sqref="T1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15</v>
      </c>
      <c r="C2" s="74"/>
      <c r="D2" s="74"/>
      <c r="E2" s="74"/>
      <c r="F2" s="74"/>
      <c r="G2" s="74"/>
      <c r="H2" s="74"/>
      <c r="I2" s="8"/>
      <c r="J2" s="75">
        <v>2020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44004</v>
      </c>
      <c r="C5" s="78"/>
      <c r="D5" s="78"/>
      <c r="E5" s="78"/>
      <c r="F5" s="78"/>
      <c r="G5" s="70">
        <f>INDEX(agenda,,2)</f>
        <v>44005</v>
      </c>
      <c r="H5" s="70"/>
      <c r="I5" s="70"/>
      <c r="J5" s="70"/>
      <c r="K5" s="70"/>
      <c r="L5" s="70">
        <f>INDEX(agenda,,3)</f>
        <v>44006</v>
      </c>
      <c r="M5" s="70"/>
      <c r="N5" s="70"/>
      <c r="O5" s="70"/>
      <c r="P5" s="70"/>
      <c r="Q5" s="70">
        <f>INDEX(agenda,,4)</f>
        <v>44007</v>
      </c>
      <c r="R5" s="70"/>
      <c r="S5" s="70"/>
      <c r="T5" s="70"/>
      <c r="U5" s="70"/>
      <c r="V5" s="70">
        <f>INDEX(agenda,,5)</f>
        <v>44008</v>
      </c>
      <c r="W5" s="70"/>
      <c r="X5" s="70"/>
      <c r="Y5" s="70"/>
      <c r="Z5" s="70"/>
      <c r="AA5" s="71">
        <f>INDEX(agenda,,6)</f>
        <v>44009</v>
      </c>
      <c r="AB5" s="71"/>
      <c r="AC5" s="71"/>
      <c r="AD5" s="71"/>
      <c r="AE5" s="71"/>
      <c r="AF5" s="72">
        <f>INDEX(agenda,,7)</f>
        <v>44010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44011</v>
      </c>
      <c r="D6" s="46"/>
      <c r="E6" s="46"/>
      <c r="F6" s="47"/>
      <c r="G6" s="48"/>
      <c r="H6" s="46">
        <f>INDEX(agenda,ndx+0,2)</f>
        <v>44012</v>
      </c>
      <c r="I6" s="46"/>
      <c r="J6" s="46"/>
      <c r="K6" s="3"/>
      <c r="L6" s="4"/>
      <c r="M6" s="5">
        <f>INDEX(agenda,ndx+0,3)</f>
        <v>44013</v>
      </c>
      <c r="N6" s="5"/>
      <c r="O6" s="5"/>
      <c r="P6" s="3"/>
      <c r="Q6" s="4"/>
      <c r="R6" s="5">
        <f>INDEX(agenda,ndx+0,4)</f>
        <v>44014</v>
      </c>
      <c r="S6" s="5"/>
      <c r="T6" s="5"/>
      <c r="U6" s="3"/>
      <c r="V6" s="4"/>
      <c r="W6" s="5">
        <f>INDEX(agenda,ndx+0,5)</f>
        <v>44015</v>
      </c>
      <c r="X6" s="5"/>
      <c r="Y6" s="5"/>
      <c r="Z6" s="3"/>
      <c r="AA6" s="4"/>
      <c r="AB6" s="5">
        <f>INDEX(agenda,ndx+0,6)</f>
        <v>44016</v>
      </c>
      <c r="AC6" s="5"/>
      <c r="AD6" s="5"/>
      <c r="AE6" s="3"/>
      <c r="AF6" s="4"/>
      <c r="AG6" s="5">
        <f>INDEX(agenda,ndx+0,7)</f>
        <v>44017</v>
      </c>
      <c r="AH6" s="5"/>
      <c r="AI6" s="5"/>
      <c r="AJ6" s="3"/>
    </row>
    <row r="7" spans="2:36" ht="59.25" customHeight="1" x14ac:dyDescent="0.3">
      <c r="B7" s="4"/>
      <c r="C7" s="82"/>
      <c r="D7" s="82"/>
      <c r="E7" s="82"/>
      <c r="F7" s="16"/>
      <c r="G7" s="17"/>
      <c r="H7" s="18"/>
      <c r="I7" s="18"/>
      <c r="J7" s="18"/>
      <c r="K7" s="16"/>
      <c r="L7" s="17"/>
      <c r="M7" s="18" t="s">
        <v>84</v>
      </c>
      <c r="N7" s="18"/>
      <c r="O7" s="18"/>
      <c r="P7" s="16"/>
      <c r="Q7" s="17"/>
      <c r="R7" s="18" t="s">
        <v>103</v>
      </c>
      <c r="S7" s="18"/>
      <c r="T7" s="18"/>
      <c r="U7" s="16"/>
      <c r="V7" s="17"/>
      <c r="W7" s="18"/>
      <c r="X7" s="18"/>
      <c r="Y7" s="18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44018</v>
      </c>
      <c r="D8" s="5"/>
      <c r="E8" s="5"/>
      <c r="F8" s="3"/>
      <c r="G8" s="4"/>
      <c r="H8" s="5">
        <f>INDEX(agenda,ndx+1,2)</f>
        <v>44019</v>
      </c>
      <c r="I8" s="5"/>
      <c r="J8" s="5"/>
      <c r="K8" s="3"/>
      <c r="L8" s="4"/>
      <c r="M8" s="5">
        <f>INDEX(agenda,ndx+1,3)</f>
        <v>44020</v>
      </c>
      <c r="N8" s="5"/>
      <c r="O8" s="5"/>
      <c r="P8" s="3"/>
      <c r="Q8" s="4"/>
      <c r="R8" s="5">
        <f>INDEX(agenda,ndx+1,4)</f>
        <v>44021</v>
      </c>
      <c r="S8" s="5"/>
      <c r="T8" s="5"/>
      <c r="U8" s="3"/>
      <c r="V8" s="4"/>
      <c r="W8" s="5">
        <f>INDEX(agenda,ndx+1,5)</f>
        <v>44022</v>
      </c>
      <c r="X8" s="5"/>
      <c r="Y8" s="5"/>
      <c r="Z8" s="3"/>
      <c r="AA8" s="4"/>
      <c r="AB8" s="11">
        <f>INDEX(agenda,ndx+1,6)</f>
        <v>44023</v>
      </c>
      <c r="AC8" s="11"/>
      <c r="AD8" s="11"/>
      <c r="AE8" s="12"/>
      <c r="AF8" s="13"/>
      <c r="AG8" s="11">
        <f>INDEX(agenda,ndx+1,7)</f>
        <v>44024</v>
      </c>
      <c r="AH8" s="11"/>
      <c r="AI8" s="11"/>
      <c r="AJ8" s="3"/>
    </row>
    <row r="9" spans="2:36" ht="59.25" customHeight="1" x14ac:dyDescent="0.3">
      <c r="B9" s="4"/>
      <c r="C9" s="6"/>
      <c r="D9" s="6"/>
      <c r="E9" s="6"/>
      <c r="F9" s="3"/>
      <c r="G9" s="4"/>
      <c r="H9" s="6" t="s">
        <v>105</v>
      </c>
      <c r="I9" s="6"/>
      <c r="J9" s="6"/>
      <c r="K9" s="3"/>
      <c r="L9" s="4"/>
      <c r="M9" s="6" t="s">
        <v>104</v>
      </c>
      <c r="N9" s="6"/>
      <c r="O9" s="6"/>
      <c r="P9" s="3"/>
      <c r="Q9" s="4"/>
      <c r="R9" s="6"/>
      <c r="S9" s="6"/>
      <c r="T9" s="6"/>
      <c r="U9" s="3"/>
      <c r="V9" s="4"/>
      <c r="W9" s="6" t="s">
        <v>75</v>
      </c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ht="24" customHeight="1" x14ac:dyDescent="0.3">
      <c r="B10" s="4"/>
      <c r="C10" s="5">
        <f>INDEX(agenda,ndx+2,1)</f>
        <v>44025</v>
      </c>
      <c r="D10" s="5"/>
      <c r="E10" s="5"/>
      <c r="F10" s="3"/>
      <c r="G10" s="4"/>
      <c r="H10" s="5">
        <f>INDEX(agenda,ndx+2,2)</f>
        <v>44026</v>
      </c>
      <c r="I10" s="5"/>
      <c r="J10" s="5"/>
      <c r="K10" s="3"/>
      <c r="L10" s="4"/>
      <c r="M10" s="5">
        <f>INDEX(agenda,ndx+2,3)</f>
        <v>44027</v>
      </c>
      <c r="N10" s="5"/>
      <c r="O10" s="5"/>
      <c r="P10" s="3"/>
      <c r="Q10" s="4"/>
      <c r="R10" s="5">
        <f>INDEX(agenda,ndx+2,4)</f>
        <v>44028</v>
      </c>
      <c r="S10" s="5"/>
      <c r="T10" s="5"/>
      <c r="U10" s="3"/>
      <c r="V10" s="4"/>
      <c r="W10" s="5">
        <f>INDEX(agenda,ndx+2,5)</f>
        <v>44029</v>
      </c>
      <c r="X10" s="5"/>
      <c r="Y10" s="5"/>
      <c r="Z10" s="3"/>
      <c r="AA10" s="4"/>
      <c r="AB10" s="11">
        <f>INDEX(agenda,ndx+2,6)</f>
        <v>44030</v>
      </c>
      <c r="AC10" s="11"/>
      <c r="AD10" s="11"/>
      <c r="AE10" s="12"/>
      <c r="AF10" s="13"/>
      <c r="AG10" s="11">
        <f>INDEX(agenda,ndx+2,7)</f>
        <v>44031</v>
      </c>
      <c r="AH10" s="11"/>
      <c r="AI10" s="11"/>
      <c r="AJ10" s="3"/>
    </row>
    <row r="11" spans="2:36" ht="59.25" customHeight="1" x14ac:dyDescent="0.3">
      <c r="B11" s="4"/>
      <c r="C11" s="9" t="s">
        <v>21</v>
      </c>
      <c r="D11" s="9"/>
      <c r="E11" s="9"/>
      <c r="F11" s="21"/>
      <c r="G11" s="22"/>
      <c r="H11" s="9"/>
      <c r="I11" s="9"/>
      <c r="J11" s="9"/>
      <c r="K11" s="21"/>
      <c r="L11" s="22"/>
      <c r="M11" s="9"/>
      <c r="N11" s="9"/>
      <c r="O11" s="9"/>
      <c r="P11" s="21"/>
      <c r="Q11" s="22"/>
      <c r="R11" s="9"/>
      <c r="S11" s="9"/>
      <c r="T11" s="9"/>
      <c r="U11" s="21"/>
      <c r="V11" s="22"/>
      <c r="W11" s="90"/>
      <c r="X11" s="90"/>
      <c r="Y11" s="90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s="36" customFormat="1" ht="24" customHeight="1" x14ac:dyDescent="0.3">
      <c r="B12" s="17"/>
      <c r="C12" s="20">
        <f>INDEX(agenda,ndx+3,1)</f>
        <v>44032</v>
      </c>
      <c r="D12" s="20"/>
      <c r="E12" s="20"/>
      <c r="F12" s="16"/>
      <c r="G12" s="17"/>
      <c r="H12" s="20">
        <f>INDEX(agenda,ndx+3,2)</f>
        <v>44033</v>
      </c>
      <c r="I12" s="20"/>
      <c r="J12" s="20"/>
      <c r="K12" s="16"/>
      <c r="L12" s="17"/>
      <c r="M12" s="20">
        <f>INDEX(agenda,ndx+3,3)</f>
        <v>44034</v>
      </c>
      <c r="N12" s="20"/>
      <c r="O12" s="20"/>
      <c r="P12" s="16"/>
      <c r="Q12" s="17"/>
      <c r="R12" s="20">
        <f>INDEX(agenda,ndx+3,4)</f>
        <v>44035</v>
      </c>
      <c r="S12" s="20"/>
      <c r="T12" s="20"/>
      <c r="U12" s="16"/>
      <c r="V12" s="17"/>
      <c r="W12" s="20">
        <f>INDEX(agenda,ndx+3,5)</f>
        <v>44036</v>
      </c>
      <c r="X12" s="20"/>
      <c r="Y12" s="20"/>
      <c r="Z12" s="16"/>
      <c r="AA12" s="17"/>
      <c r="AB12" s="20">
        <f>INDEX(agenda,ndx+3,6)</f>
        <v>44037</v>
      </c>
      <c r="AC12" s="20"/>
      <c r="AD12" s="20"/>
      <c r="AE12" s="16"/>
      <c r="AF12" s="17"/>
      <c r="AG12" s="20">
        <f>INDEX(agenda,ndx+3,7)</f>
        <v>44038</v>
      </c>
      <c r="AH12" s="20"/>
      <c r="AI12" s="20"/>
      <c r="AJ12" s="16"/>
    </row>
    <row r="13" spans="2:36" ht="59.25" customHeight="1" x14ac:dyDescent="0.3">
      <c r="B13" s="4"/>
      <c r="C13" s="9"/>
      <c r="D13" s="9"/>
      <c r="E13" s="9"/>
      <c r="F13" s="21"/>
      <c r="G13" s="22"/>
      <c r="H13" s="9"/>
      <c r="I13" s="9"/>
      <c r="J13" s="9"/>
      <c r="K13" s="21"/>
      <c r="L13" s="22"/>
      <c r="M13" s="9"/>
      <c r="N13" s="9"/>
      <c r="O13" s="9"/>
      <c r="P13" s="21"/>
      <c r="Q13" s="22"/>
      <c r="R13" s="9"/>
      <c r="S13" s="9"/>
      <c r="T13" s="9"/>
      <c r="U13" s="21"/>
      <c r="V13" s="22"/>
      <c r="W13" s="9"/>
      <c r="X13" s="9"/>
      <c r="Y13" s="9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s="36" customFormat="1" ht="24" customHeight="1" x14ac:dyDescent="0.3">
      <c r="B14" s="17"/>
      <c r="C14" s="20">
        <f>INDEX(agenda,ndx+4,1)</f>
        <v>44039</v>
      </c>
      <c r="D14" s="20"/>
      <c r="E14" s="20"/>
      <c r="F14" s="16"/>
      <c r="G14" s="17"/>
      <c r="H14" s="20">
        <f>INDEX(agenda,ndx+4,2)</f>
        <v>44040</v>
      </c>
      <c r="I14" s="20"/>
      <c r="J14" s="20"/>
      <c r="K14" s="16"/>
      <c r="L14" s="17"/>
      <c r="M14" s="20">
        <f>INDEX(agenda,ndx+4,3)</f>
        <v>44041</v>
      </c>
      <c r="N14" s="20"/>
      <c r="O14" s="20"/>
      <c r="P14" s="16"/>
      <c r="Q14" s="17"/>
      <c r="R14" s="20">
        <f>INDEX(agenda,ndx+4,4)</f>
        <v>44042</v>
      </c>
      <c r="S14" s="20"/>
      <c r="T14" s="20"/>
      <c r="U14" s="16"/>
      <c r="V14" s="17"/>
      <c r="W14" s="20">
        <f>INDEX(agenda,ndx+4,5)</f>
        <v>44043</v>
      </c>
      <c r="X14" s="20"/>
      <c r="Y14" s="20"/>
      <c r="Z14" s="16"/>
      <c r="AA14" s="17"/>
      <c r="AB14" s="43">
        <f>INDEX(agenda,ndx+4,6)</f>
        <v>44044</v>
      </c>
      <c r="AC14" s="43"/>
      <c r="AD14" s="43"/>
      <c r="AE14" s="44"/>
      <c r="AF14" s="45"/>
      <c r="AG14" s="43">
        <f>INDEX(agenda,ndx+4,7)</f>
        <v>44045</v>
      </c>
      <c r="AH14" s="20"/>
      <c r="AI14" s="20"/>
      <c r="AJ14" s="16"/>
    </row>
    <row r="15" spans="2:36" ht="59.25" customHeight="1" x14ac:dyDescent="0.3">
      <c r="B15" s="4"/>
      <c r="C15" s="9"/>
      <c r="D15" s="9"/>
      <c r="E15" s="9"/>
      <c r="F15" s="21"/>
      <c r="G15" s="22"/>
      <c r="H15" s="9"/>
      <c r="I15" s="9"/>
      <c r="J15" s="9"/>
      <c r="K15" s="21"/>
      <c r="L15" s="22"/>
      <c r="M15" s="9"/>
      <c r="N15" s="9"/>
      <c r="O15" s="9"/>
      <c r="P15" s="21"/>
      <c r="Q15" s="22"/>
      <c r="R15" s="9"/>
      <c r="S15" s="9"/>
      <c r="T15" s="9"/>
      <c r="U15" s="21"/>
      <c r="V15" s="22"/>
      <c r="W15" s="9"/>
      <c r="X15" s="9"/>
      <c r="Y15" s="9"/>
      <c r="Z15" s="12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s="36" customFormat="1" ht="24" customHeight="1" x14ac:dyDescent="0.3">
      <c r="B16" s="17"/>
      <c r="C16" s="43">
        <f>INDEX(agenda,ndx+5,1)</f>
        <v>44046</v>
      </c>
      <c r="D16" s="43"/>
      <c r="E16" s="43"/>
      <c r="F16" s="44"/>
      <c r="G16" s="45"/>
      <c r="H16" s="43">
        <f>INDEX(agenda,ndx+5,2)</f>
        <v>44047</v>
      </c>
      <c r="I16" s="43"/>
      <c r="J16" s="43"/>
      <c r="K16" s="44"/>
      <c r="L16" s="45"/>
      <c r="M16" s="43">
        <f>INDEX(agenda,ndx+5,3)</f>
        <v>44048</v>
      </c>
      <c r="N16" s="43"/>
      <c r="O16" s="43"/>
      <c r="P16" s="44"/>
      <c r="Q16" s="45"/>
      <c r="R16" s="43">
        <f>INDEX(agenda,ndx+5,4)</f>
        <v>44049</v>
      </c>
      <c r="S16" s="43"/>
      <c r="T16" s="43"/>
      <c r="U16" s="44"/>
      <c r="V16" s="45"/>
      <c r="W16" s="43">
        <f>INDEX(agenda,ndx+5,5)</f>
        <v>44050</v>
      </c>
      <c r="X16" s="43"/>
      <c r="Y16" s="43"/>
      <c r="Z16" s="44"/>
      <c r="AA16" s="45"/>
      <c r="AB16" s="43">
        <f>INDEX(agenda,ndx+5,6)</f>
        <v>44051</v>
      </c>
      <c r="AC16" s="43"/>
      <c r="AD16" s="43"/>
      <c r="AE16" s="44"/>
      <c r="AF16" s="45"/>
      <c r="AG16" s="43">
        <f>INDEX(agenda,ndx+5,7)</f>
        <v>44052</v>
      </c>
      <c r="AH16" s="43"/>
      <c r="AI16" s="20"/>
      <c r="AJ16" s="16"/>
    </row>
    <row r="17" spans="2:36" ht="59.25" customHeight="1" thickBot="1" x14ac:dyDescent="0.35">
      <c r="B17" s="4"/>
      <c r="C17" s="10"/>
      <c r="D17" s="10"/>
      <c r="E17" s="10"/>
      <c r="F17" s="21"/>
      <c r="G17" s="22"/>
      <c r="H17" s="10"/>
      <c r="I17" s="10"/>
      <c r="J17" s="10"/>
      <c r="K17" s="21"/>
      <c r="L17" s="22"/>
      <c r="M17" s="10"/>
      <c r="N17" s="10"/>
      <c r="O17" s="10"/>
      <c r="P17" s="21"/>
      <c r="Q17" s="22"/>
      <c r="R17" s="10"/>
      <c r="S17" s="10"/>
      <c r="T17" s="10"/>
      <c r="U17" s="21"/>
      <c r="V17" s="22"/>
      <c r="W17" s="10"/>
      <c r="X17" s="10"/>
      <c r="Y17" s="10"/>
      <c r="Z17" s="12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77</v>
      </c>
      <c r="D19" s="1"/>
      <c r="E19" s="1"/>
      <c r="F19" s="1" t="s">
        <v>76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64</v>
      </c>
      <c r="D20" s="1"/>
      <c r="E20" s="1"/>
      <c r="F20" s="1" t="s">
        <v>78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 t="s">
        <v>65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2">
    <mergeCell ref="W11:Y11"/>
    <mergeCell ref="V5:Z5"/>
    <mergeCell ref="AA5:AE5"/>
    <mergeCell ref="AF5:AJ5"/>
    <mergeCell ref="C7:E7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0" zoomScale="70" zoomScaleNormal="70" workbookViewId="0">
      <selection activeCell="H19" sqref="C19:H21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5</v>
      </c>
      <c r="C2" s="74"/>
      <c r="D2" s="74"/>
      <c r="E2" s="74"/>
      <c r="F2" s="74"/>
      <c r="G2" s="74"/>
      <c r="H2" s="74"/>
      <c r="I2" s="8"/>
      <c r="J2" s="75">
        <v>2019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43668</v>
      </c>
      <c r="C5" s="78"/>
      <c r="D5" s="78"/>
      <c r="E5" s="78"/>
      <c r="F5" s="78"/>
      <c r="G5" s="70">
        <f>INDEX(agenda,,2)</f>
        <v>43669</v>
      </c>
      <c r="H5" s="70"/>
      <c r="I5" s="70"/>
      <c r="J5" s="70"/>
      <c r="K5" s="70"/>
      <c r="L5" s="70">
        <f>INDEX(agenda,,3)</f>
        <v>43670</v>
      </c>
      <c r="M5" s="70"/>
      <c r="N5" s="70"/>
      <c r="O5" s="70"/>
      <c r="P5" s="70"/>
      <c r="Q5" s="70">
        <f>INDEX(agenda,,4)</f>
        <v>43671</v>
      </c>
      <c r="R5" s="70"/>
      <c r="S5" s="70"/>
      <c r="T5" s="70"/>
      <c r="U5" s="70"/>
      <c r="V5" s="70">
        <f>INDEX(agenda,,5)</f>
        <v>43672</v>
      </c>
      <c r="W5" s="70"/>
      <c r="X5" s="70"/>
      <c r="Y5" s="70"/>
      <c r="Z5" s="70"/>
      <c r="AA5" s="71">
        <f>INDEX(agenda,,6)</f>
        <v>43673</v>
      </c>
      <c r="AB5" s="71"/>
      <c r="AC5" s="71"/>
      <c r="AD5" s="71"/>
      <c r="AE5" s="71"/>
      <c r="AF5" s="72">
        <f>INDEX(agenda,,7)</f>
        <v>43674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43675</v>
      </c>
      <c r="D6" s="46"/>
      <c r="E6" s="46"/>
      <c r="F6" s="47"/>
      <c r="G6" s="48"/>
      <c r="H6" s="46">
        <f>INDEX(agenda,ndx+0,2)</f>
        <v>43676</v>
      </c>
      <c r="I6" s="46"/>
      <c r="J6" s="46"/>
      <c r="K6" s="47"/>
      <c r="L6" s="48"/>
      <c r="M6" s="46">
        <f>INDEX(agenda,ndx+0,3)</f>
        <v>43677</v>
      </c>
      <c r="N6" s="5"/>
      <c r="O6" s="5"/>
      <c r="P6" s="3"/>
      <c r="Q6" s="4"/>
      <c r="R6" s="5">
        <f>INDEX(agenda,ndx+0,4)</f>
        <v>43678</v>
      </c>
      <c r="S6" s="5"/>
      <c r="T6" s="5"/>
      <c r="U6" s="3"/>
      <c r="V6" s="4"/>
      <c r="W6" s="5">
        <f>INDEX(agenda,ndx+0,5)</f>
        <v>43679</v>
      </c>
      <c r="X6" s="5"/>
      <c r="Y6" s="5"/>
      <c r="Z6" s="3"/>
      <c r="AA6" s="4"/>
      <c r="AB6" s="11">
        <f>INDEX(agenda,ndx+0,6)</f>
        <v>43680</v>
      </c>
      <c r="AC6" s="11"/>
      <c r="AD6" s="11"/>
      <c r="AE6" s="12"/>
      <c r="AF6" s="13"/>
      <c r="AG6" s="11">
        <f>INDEX(agenda,ndx+0,7)</f>
        <v>43681</v>
      </c>
      <c r="AH6" s="11"/>
      <c r="AI6" s="11"/>
      <c r="AJ6" s="3"/>
    </row>
    <row r="7" spans="2:36" ht="59.25" customHeight="1" x14ac:dyDescent="0.3">
      <c r="B7" s="4"/>
      <c r="C7" s="9"/>
      <c r="D7" s="9"/>
      <c r="E7" s="9"/>
      <c r="F7" s="21"/>
      <c r="G7" s="22"/>
      <c r="H7" s="9"/>
      <c r="I7" s="9"/>
      <c r="J7" s="9"/>
      <c r="K7" s="21"/>
      <c r="L7" s="22"/>
      <c r="M7" s="9"/>
      <c r="N7" s="9"/>
      <c r="O7" s="9"/>
      <c r="P7" s="21"/>
      <c r="Q7" s="22"/>
      <c r="R7" s="9"/>
      <c r="S7" s="9"/>
      <c r="T7" s="9"/>
      <c r="U7" s="21"/>
      <c r="V7" s="22"/>
      <c r="W7" s="9"/>
      <c r="X7" s="23"/>
      <c r="Y7" s="9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s="36" customFormat="1" ht="24" customHeight="1" x14ac:dyDescent="0.3">
      <c r="B8" s="17"/>
      <c r="C8" s="20">
        <f>INDEX(agenda,ndx+1,1)</f>
        <v>43682</v>
      </c>
      <c r="D8" s="20"/>
      <c r="E8" s="20"/>
      <c r="F8" s="16"/>
      <c r="G8" s="17"/>
      <c r="H8" s="20">
        <f>INDEX(agenda,ndx+1,2)</f>
        <v>43683</v>
      </c>
      <c r="I8" s="20"/>
      <c r="J8" s="20"/>
      <c r="K8" s="16"/>
      <c r="L8" s="17"/>
      <c r="M8" s="20">
        <f>INDEX(agenda,ndx+1,3)</f>
        <v>43684</v>
      </c>
      <c r="N8" s="20"/>
      <c r="O8" s="20"/>
      <c r="P8" s="16"/>
      <c r="Q8" s="17"/>
      <c r="R8" s="20">
        <f>INDEX(agenda,ndx+1,4)</f>
        <v>43685</v>
      </c>
      <c r="S8" s="20"/>
      <c r="T8" s="20"/>
      <c r="U8" s="16"/>
      <c r="V8" s="17"/>
      <c r="W8" s="20">
        <f>INDEX(agenda,ndx+1,5)</f>
        <v>43686</v>
      </c>
      <c r="X8" s="35"/>
      <c r="Y8" s="20"/>
      <c r="Z8" s="16"/>
      <c r="AA8" s="17"/>
      <c r="AB8" s="20">
        <f>INDEX(agenda,ndx+1,6)</f>
        <v>43687</v>
      </c>
      <c r="AC8" s="20"/>
      <c r="AD8" s="20"/>
      <c r="AE8" s="16"/>
      <c r="AF8" s="17"/>
      <c r="AG8" s="20">
        <f>INDEX(agenda,ndx+1,7)</f>
        <v>43688</v>
      </c>
      <c r="AH8" s="20"/>
      <c r="AI8" s="20"/>
      <c r="AJ8" s="16"/>
    </row>
    <row r="9" spans="2:36" ht="59.25" customHeight="1" x14ac:dyDescent="0.3">
      <c r="B9" s="4"/>
      <c r="C9" s="9"/>
      <c r="D9" s="9"/>
      <c r="E9" s="9"/>
      <c r="F9" s="21"/>
      <c r="G9" s="22"/>
      <c r="H9" s="9"/>
      <c r="I9" s="9"/>
      <c r="J9" s="9"/>
      <c r="K9" s="21"/>
      <c r="L9" s="22"/>
      <c r="M9" s="9"/>
      <c r="N9" s="9"/>
      <c r="O9" s="9"/>
      <c r="P9" s="21"/>
      <c r="Q9" s="22"/>
      <c r="R9" s="9"/>
      <c r="S9" s="9"/>
      <c r="T9" s="9"/>
      <c r="U9" s="21"/>
      <c r="V9" s="22"/>
      <c r="W9" s="9"/>
      <c r="X9" s="23"/>
      <c r="Y9" s="9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s="36" customFormat="1" ht="24" customHeight="1" x14ac:dyDescent="0.3">
      <c r="B10" s="17"/>
      <c r="C10" s="20">
        <f>INDEX(agenda,ndx+2,1)</f>
        <v>43689</v>
      </c>
      <c r="D10" s="20"/>
      <c r="E10" s="20"/>
      <c r="F10" s="16"/>
      <c r="G10" s="17"/>
      <c r="H10" s="20">
        <f>INDEX(agenda,ndx+2,2)</f>
        <v>43690</v>
      </c>
      <c r="I10" s="20"/>
      <c r="J10" s="20"/>
      <c r="K10" s="16"/>
      <c r="L10" s="17"/>
      <c r="M10" s="20">
        <f>INDEX(agenda,ndx+2,3)</f>
        <v>43691</v>
      </c>
      <c r="N10" s="20"/>
      <c r="O10" s="20"/>
      <c r="P10" s="16"/>
      <c r="Q10" s="17"/>
      <c r="R10" s="20">
        <f>INDEX(agenda,ndx+2,4)</f>
        <v>43692</v>
      </c>
      <c r="S10" s="20"/>
      <c r="T10" s="20"/>
      <c r="U10" s="16"/>
      <c r="V10" s="17"/>
      <c r="W10" s="20">
        <f>INDEX(agenda,ndx+2,5)</f>
        <v>43693</v>
      </c>
      <c r="X10" s="35"/>
      <c r="Y10" s="20"/>
      <c r="Z10" s="16"/>
      <c r="AA10" s="17"/>
      <c r="AB10" s="20">
        <f>INDEX(agenda,ndx+2,6)</f>
        <v>43694</v>
      </c>
      <c r="AC10" s="20"/>
      <c r="AD10" s="20"/>
      <c r="AE10" s="16"/>
      <c r="AF10" s="17"/>
      <c r="AG10" s="20">
        <f>INDEX(agenda,ndx+2,7)</f>
        <v>43695</v>
      </c>
      <c r="AH10" s="20"/>
      <c r="AI10" s="20"/>
      <c r="AJ10" s="16"/>
    </row>
    <row r="11" spans="2:36" ht="59.25" customHeight="1" x14ac:dyDescent="0.3">
      <c r="B11" s="4"/>
      <c r="C11" s="9"/>
      <c r="D11" s="9"/>
      <c r="E11" s="9"/>
      <c r="F11" s="21"/>
      <c r="G11" s="22"/>
      <c r="H11" s="9"/>
      <c r="I11" s="9"/>
      <c r="J11" s="9"/>
      <c r="K11" s="21"/>
      <c r="L11" s="22"/>
      <c r="M11" s="9"/>
      <c r="N11" s="9"/>
      <c r="O11" s="9"/>
      <c r="P11" s="21"/>
      <c r="Q11" s="22"/>
      <c r="R11" s="9"/>
      <c r="S11" s="9"/>
      <c r="T11" s="9"/>
      <c r="U11" s="21"/>
      <c r="V11" s="22"/>
      <c r="W11" s="9"/>
      <c r="X11" s="23"/>
      <c r="Y11" s="9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s="24" customFormat="1" ht="24" customHeight="1" x14ac:dyDescent="0.3">
      <c r="B12" s="13"/>
      <c r="C12" s="11">
        <f>INDEX(agenda,ndx+3,1)</f>
        <v>43696</v>
      </c>
      <c r="D12" s="11"/>
      <c r="E12" s="11"/>
      <c r="F12" s="12"/>
      <c r="G12" s="13"/>
      <c r="H12" s="11">
        <f>INDEX(agenda,ndx+3,2)</f>
        <v>43697</v>
      </c>
      <c r="I12" s="11"/>
      <c r="J12" s="11"/>
      <c r="K12" s="12"/>
      <c r="L12" s="13"/>
      <c r="M12" s="11">
        <f>INDEX(agenda,ndx+3,3)</f>
        <v>43698</v>
      </c>
      <c r="N12" s="11"/>
      <c r="O12" s="11"/>
      <c r="P12" s="12"/>
      <c r="Q12" s="13"/>
      <c r="R12" s="11">
        <f>INDEX(agenda,ndx+3,4)</f>
        <v>43699</v>
      </c>
      <c r="S12" s="11"/>
      <c r="T12" s="11"/>
      <c r="U12" s="12"/>
      <c r="V12" s="13"/>
      <c r="W12" s="11">
        <f>INDEX(agenda,ndx+3,5)</f>
        <v>43700</v>
      </c>
      <c r="X12" s="11"/>
      <c r="Y12" s="11"/>
      <c r="Z12" s="12"/>
      <c r="AA12" s="13"/>
      <c r="AB12" s="11">
        <f>INDEX(agenda,ndx+3,6)</f>
        <v>43701</v>
      </c>
      <c r="AC12" s="11"/>
      <c r="AD12" s="11"/>
      <c r="AE12" s="12"/>
      <c r="AF12" s="13"/>
      <c r="AG12" s="11">
        <f>INDEX(agenda,ndx+3,7)</f>
        <v>43702</v>
      </c>
      <c r="AH12" s="11"/>
      <c r="AI12" s="11"/>
      <c r="AJ12" s="12"/>
    </row>
    <row r="13" spans="2:36" ht="59.25" customHeight="1" x14ac:dyDescent="0.3">
      <c r="B13" s="4"/>
      <c r="C13" s="69" t="s">
        <v>106</v>
      </c>
      <c r="D13" s="69"/>
      <c r="E13" s="69"/>
      <c r="F13" s="16"/>
      <c r="G13" s="17"/>
      <c r="H13" s="18"/>
      <c r="I13" s="18"/>
      <c r="J13" s="18"/>
      <c r="K13" s="16"/>
      <c r="L13" s="17"/>
      <c r="M13" s="18"/>
      <c r="N13" s="18"/>
      <c r="O13" s="18"/>
      <c r="P13" s="16"/>
      <c r="Q13" s="17"/>
      <c r="R13" s="18"/>
      <c r="S13" s="18"/>
      <c r="T13" s="18"/>
      <c r="U13" s="16"/>
      <c r="V13" s="17"/>
      <c r="W13" s="18"/>
      <c r="X13" s="42"/>
      <c r="Y13" s="18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ht="24" customHeight="1" x14ac:dyDescent="0.3">
      <c r="B14" s="4"/>
      <c r="C14" s="5">
        <f>INDEX(agenda,ndx+4,1)</f>
        <v>43703</v>
      </c>
      <c r="D14" s="5"/>
      <c r="E14" s="5"/>
      <c r="F14" s="3"/>
      <c r="G14" s="4"/>
      <c r="H14" s="5">
        <f>INDEX(agenda,ndx+4,2)</f>
        <v>43704</v>
      </c>
      <c r="I14" s="5"/>
      <c r="J14" s="5"/>
      <c r="K14" s="3"/>
      <c r="L14" s="4"/>
      <c r="M14" s="5">
        <f>INDEX(agenda,ndx+4,3)</f>
        <v>43705</v>
      </c>
      <c r="N14" s="5"/>
      <c r="O14" s="5"/>
      <c r="P14" s="3"/>
      <c r="Q14" s="4"/>
      <c r="R14" s="5">
        <f>INDEX(agenda,ndx+4,4)</f>
        <v>43706</v>
      </c>
      <c r="S14" s="5"/>
      <c r="T14" s="5"/>
      <c r="U14" s="3"/>
      <c r="V14" s="4"/>
      <c r="W14" s="5">
        <f>INDEX(agenda,ndx+4,5)</f>
        <v>43707</v>
      </c>
      <c r="X14" s="5"/>
      <c r="Y14" s="5"/>
      <c r="Z14" s="3"/>
      <c r="AA14" s="4"/>
      <c r="AB14" s="11">
        <f>INDEX(agenda,ndx+4,6)</f>
        <v>43708</v>
      </c>
      <c r="AC14" s="11"/>
      <c r="AD14" s="11"/>
      <c r="AE14" s="12"/>
      <c r="AF14" s="13"/>
      <c r="AG14" s="49">
        <f>INDEX(agenda,ndx+4,7)</f>
        <v>43709</v>
      </c>
      <c r="AH14" s="11"/>
      <c r="AI14" s="11"/>
      <c r="AJ14" s="3"/>
    </row>
    <row r="15" spans="2:36" ht="59.25" customHeight="1" x14ac:dyDescent="0.3">
      <c r="B15" s="4"/>
      <c r="C15" s="6"/>
      <c r="D15" s="6"/>
      <c r="E15" s="6"/>
      <c r="F15" s="3"/>
      <c r="G15" s="4"/>
      <c r="H15" s="6"/>
      <c r="I15" s="6"/>
      <c r="J15" s="6"/>
      <c r="K15" s="3"/>
      <c r="L15" s="4"/>
      <c r="M15" s="6"/>
      <c r="N15" s="6"/>
      <c r="O15" s="6"/>
      <c r="P15" s="3"/>
      <c r="Q15" s="4"/>
      <c r="R15" s="6"/>
      <c r="S15" s="6"/>
      <c r="T15" s="6"/>
      <c r="U15" s="3"/>
      <c r="V15" s="4"/>
      <c r="W15" s="14"/>
      <c r="X15" s="14"/>
      <c r="Y15" s="14"/>
      <c r="Z15" s="3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43">
        <f>INDEX(agenda,ndx+5,1)</f>
        <v>43710</v>
      </c>
      <c r="D16" s="43"/>
      <c r="E16" s="43"/>
      <c r="F16" s="44"/>
      <c r="G16" s="45"/>
      <c r="H16" s="43">
        <f>INDEX(agenda,ndx+5,2)</f>
        <v>43711</v>
      </c>
      <c r="I16" s="43"/>
      <c r="J16" s="43"/>
      <c r="K16" s="44"/>
      <c r="L16" s="45"/>
      <c r="M16" s="43">
        <f>INDEX(agenda,ndx+5,3)</f>
        <v>43712</v>
      </c>
      <c r="N16" s="43"/>
      <c r="O16" s="43"/>
      <c r="P16" s="44"/>
      <c r="Q16" s="45"/>
      <c r="R16" s="43">
        <f>INDEX(agenda,ndx+5,4)</f>
        <v>43713</v>
      </c>
      <c r="S16" s="43"/>
      <c r="T16" s="43"/>
      <c r="U16" s="44"/>
      <c r="V16" s="45"/>
      <c r="W16" s="43">
        <f>INDEX(agenda,ndx+5,5)</f>
        <v>43714</v>
      </c>
      <c r="X16" s="43"/>
      <c r="Y16" s="43"/>
      <c r="Z16" s="44"/>
      <c r="AA16" s="45"/>
      <c r="AB16" s="43">
        <f>INDEX(agenda,ndx+5,6)</f>
        <v>43715</v>
      </c>
      <c r="AC16" s="43"/>
      <c r="AD16" s="43"/>
      <c r="AE16" s="44"/>
      <c r="AF16" s="45"/>
      <c r="AG16" s="43">
        <f>INDEX(agenda,ndx+5,7)</f>
        <v>43716</v>
      </c>
      <c r="AH16" s="43"/>
      <c r="AI16" s="43"/>
      <c r="AJ16" s="3"/>
    </row>
    <row r="17" spans="2:36" ht="59.25" customHeight="1" thickBot="1" x14ac:dyDescent="0.35">
      <c r="B17" s="4"/>
      <c r="C17" s="43"/>
      <c r="D17" s="43"/>
      <c r="E17" s="43"/>
      <c r="F17" s="44"/>
      <c r="G17" s="45"/>
      <c r="H17" s="43"/>
      <c r="I17" s="43"/>
      <c r="J17" s="43"/>
      <c r="K17" s="44"/>
      <c r="L17" s="45"/>
      <c r="M17" s="43"/>
      <c r="N17" s="43"/>
      <c r="O17" s="43"/>
      <c r="P17" s="44"/>
      <c r="Q17" s="45"/>
      <c r="R17" s="43"/>
      <c r="S17" s="43"/>
      <c r="T17" s="43"/>
      <c r="U17" s="44"/>
      <c r="V17" s="45"/>
      <c r="W17" s="43"/>
      <c r="X17" s="43"/>
      <c r="Y17" s="43"/>
      <c r="Z17" s="44"/>
      <c r="AA17" s="45"/>
      <c r="AB17" s="43"/>
      <c r="AC17" s="43"/>
      <c r="AD17" s="43"/>
      <c r="AE17" s="44"/>
      <c r="AF17" s="45"/>
      <c r="AG17" s="43"/>
      <c r="AH17" s="43"/>
      <c r="AI17" s="43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112</v>
      </c>
      <c r="D19" s="1"/>
      <c r="E19" s="1"/>
      <c r="F19" s="1" t="s">
        <v>39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40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 t="s">
        <v>111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1">
    <mergeCell ref="C13:E13"/>
    <mergeCell ref="V5:Z5"/>
    <mergeCell ref="AA5:AE5"/>
    <mergeCell ref="AF5:AJ5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0" zoomScale="70" zoomScaleNormal="70" workbookViewId="0">
      <selection activeCell="C20" sqref="C20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6</v>
      </c>
      <c r="C2" s="74"/>
      <c r="D2" s="74"/>
      <c r="E2" s="74"/>
      <c r="F2" s="74"/>
      <c r="G2" s="74"/>
      <c r="H2" s="74"/>
      <c r="I2" s="8"/>
      <c r="J2" s="75">
        <v>2019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43703</v>
      </c>
      <c r="C5" s="78"/>
      <c r="D5" s="78"/>
      <c r="E5" s="78"/>
      <c r="F5" s="78"/>
      <c r="G5" s="70">
        <f>INDEX(agenda,,2)</f>
        <v>43704</v>
      </c>
      <c r="H5" s="70"/>
      <c r="I5" s="70"/>
      <c r="J5" s="70"/>
      <c r="K5" s="70"/>
      <c r="L5" s="70">
        <f>INDEX(agenda,,3)</f>
        <v>43705</v>
      </c>
      <c r="M5" s="70"/>
      <c r="N5" s="70"/>
      <c r="O5" s="70"/>
      <c r="P5" s="70"/>
      <c r="Q5" s="70">
        <f>INDEX(agenda,,4)</f>
        <v>43706</v>
      </c>
      <c r="R5" s="70"/>
      <c r="S5" s="70"/>
      <c r="T5" s="70"/>
      <c r="U5" s="70"/>
      <c r="V5" s="70">
        <f>INDEX(agenda,,5)</f>
        <v>43707</v>
      </c>
      <c r="W5" s="70"/>
      <c r="X5" s="70"/>
      <c r="Y5" s="70"/>
      <c r="Z5" s="70"/>
      <c r="AA5" s="71">
        <f>INDEX(agenda,,6)</f>
        <v>43708</v>
      </c>
      <c r="AB5" s="71"/>
      <c r="AC5" s="71"/>
      <c r="AD5" s="71"/>
      <c r="AE5" s="71"/>
      <c r="AF5" s="72">
        <f>INDEX(agenda,,7)</f>
        <v>43709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43703</v>
      </c>
      <c r="D6" s="46"/>
      <c r="E6" s="46"/>
      <c r="F6" s="47"/>
      <c r="G6" s="48"/>
      <c r="H6" s="46">
        <f>INDEX(agenda,ndx+0,2)</f>
        <v>43704</v>
      </c>
      <c r="I6" s="46"/>
      <c r="J6" s="46"/>
      <c r="K6" s="47"/>
      <c r="L6" s="48"/>
      <c r="M6" s="46">
        <f>INDEX(agenda,ndx+0,3)</f>
        <v>43705</v>
      </c>
      <c r="N6" s="46"/>
      <c r="O6" s="46"/>
      <c r="P6" s="47"/>
      <c r="Q6" s="48"/>
      <c r="R6" s="46">
        <f>INDEX(agenda,ndx+0,4)</f>
        <v>43706</v>
      </c>
      <c r="S6" s="46"/>
      <c r="T6" s="46"/>
      <c r="U6" s="47"/>
      <c r="V6" s="48"/>
      <c r="W6" s="46">
        <f>INDEX(agenda,ndx+0,5)</f>
        <v>43707</v>
      </c>
      <c r="X6" s="46"/>
      <c r="Y6" s="46"/>
      <c r="Z6" s="47"/>
      <c r="AA6" s="48"/>
      <c r="AB6" s="46">
        <f>INDEX(agenda,ndx+0,6)</f>
        <v>43708</v>
      </c>
      <c r="AC6" s="5"/>
      <c r="AD6" s="5"/>
      <c r="AE6" s="3"/>
      <c r="AF6" s="4"/>
      <c r="AG6" s="5">
        <f>INDEX(agenda,ndx+0,7)</f>
        <v>43709</v>
      </c>
      <c r="AH6" s="5"/>
      <c r="AI6" s="5"/>
      <c r="AJ6" s="3"/>
    </row>
    <row r="7" spans="2:36" ht="59.25" customHeight="1" x14ac:dyDescent="0.3">
      <c r="B7" s="4"/>
      <c r="C7" s="82"/>
      <c r="D7" s="82"/>
      <c r="E7" s="82"/>
      <c r="F7" s="16"/>
      <c r="G7" s="17"/>
      <c r="H7" s="18"/>
      <c r="I7" s="18"/>
      <c r="J7" s="18"/>
      <c r="K7" s="16"/>
      <c r="L7" s="17"/>
      <c r="M7" s="18"/>
      <c r="N7" s="18"/>
      <c r="O7" s="18"/>
      <c r="P7" s="16"/>
      <c r="Q7" s="17"/>
      <c r="R7" s="18"/>
      <c r="S7" s="18"/>
      <c r="T7" s="18"/>
      <c r="U7" s="16"/>
      <c r="V7" s="4"/>
      <c r="W7" s="6"/>
      <c r="X7" s="6"/>
      <c r="Y7" s="6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43710</v>
      </c>
      <c r="D8" s="5"/>
      <c r="E8" s="5"/>
      <c r="F8" s="3"/>
      <c r="G8" s="4"/>
      <c r="H8" s="5">
        <f>INDEX(agenda,ndx+1,2)</f>
        <v>43711</v>
      </c>
      <c r="I8" s="5"/>
      <c r="J8" s="5"/>
      <c r="K8" s="3"/>
      <c r="L8" s="4"/>
      <c r="M8" s="5">
        <f>INDEX(agenda,ndx+1,3)</f>
        <v>43712</v>
      </c>
      <c r="N8" s="5"/>
      <c r="O8" s="5"/>
      <c r="P8" s="3"/>
      <c r="Q8" s="4"/>
      <c r="R8" s="5">
        <f>INDEX(agenda,ndx+1,4)</f>
        <v>43713</v>
      </c>
      <c r="S8" s="5"/>
      <c r="T8" s="5"/>
      <c r="U8" s="3"/>
      <c r="V8" s="4"/>
      <c r="W8" s="5">
        <f>INDEX(agenda,ndx+1,5)</f>
        <v>43714</v>
      </c>
      <c r="X8" s="5"/>
      <c r="Y8" s="5"/>
      <c r="Z8" s="3"/>
      <c r="AA8" s="4"/>
      <c r="AB8" s="11">
        <f>INDEX(agenda,ndx+1,6)</f>
        <v>43715</v>
      </c>
      <c r="AC8" s="11"/>
      <c r="AD8" s="11"/>
      <c r="AE8" s="12"/>
      <c r="AF8" s="13"/>
      <c r="AG8" s="11">
        <f>INDEX(agenda,ndx+1,7)</f>
        <v>43716</v>
      </c>
      <c r="AH8" s="11"/>
      <c r="AI8" s="11"/>
      <c r="AJ8" s="3"/>
    </row>
    <row r="9" spans="2:36" ht="59.25" customHeight="1" x14ac:dyDescent="0.3">
      <c r="B9" s="4"/>
      <c r="C9" s="6"/>
      <c r="D9" s="6"/>
      <c r="E9" s="6"/>
      <c r="F9" s="3"/>
      <c r="G9" s="4"/>
      <c r="H9" s="6" t="s">
        <v>100</v>
      </c>
      <c r="I9" s="6"/>
      <c r="J9" s="6"/>
      <c r="K9" s="3"/>
      <c r="L9" s="4"/>
      <c r="M9" s="6" t="s">
        <v>99</v>
      </c>
      <c r="N9" s="6"/>
      <c r="O9" s="6"/>
      <c r="P9" s="3"/>
      <c r="Q9" s="4"/>
      <c r="R9" s="6"/>
      <c r="S9" s="6"/>
      <c r="T9" s="6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ht="24" customHeight="1" x14ac:dyDescent="0.3">
      <c r="B10" s="4"/>
      <c r="C10" s="5">
        <f>INDEX(agenda,ndx+2,1)</f>
        <v>43717</v>
      </c>
      <c r="D10" s="5"/>
      <c r="E10" s="5"/>
      <c r="F10" s="3"/>
      <c r="G10" s="4"/>
      <c r="H10" s="5">
        <f>INDEX(agenda,ndx+2,2)</f>
        <v>43718</v>
      </c>
      <c r="I10" s="5"/>
      <c r="J10" s="5"/>
      <c r="K10" s="3"/>
      <c r="L10" s="4"/>
      <c r="M10" s="5">
        <f>INDEX(agenda,ndx+2,3)</f>
        <v>43719</v>
      </c>
      <c r="N10" s="5"/>
      <c r="O10" s="5"/>
      <c r="P10" s="3"/>
      <c r="Q10" s="4"/>
      <c r="R10" s="5">
        <f>INDEX(agenda,ndx+2,4)</f>
        <v>43720</v>
      </c>
      <c r="S10" s="5"/>
      <c r="T10" s="5"/>
      <c r="U10" s="3"/>
      <c r="V10" s="4"/>
      <c r="W10" s="5">
        <f>INDEX(agenda,ndx+2,5)</f>
        <v>43721</v>
      </c>
      <c r="X10" s="5"/>
      <c r="Y10" s="5"/>
      <c r="Z10" s="3"/>
      <c r="AA10" s="4"/>
      <c r="AB10" s="11">
        <f>INDEX(agenda,ndx+2,6)</f>
        <v>43722</v>
      </c>
      <c r="AC10" s="11"/>
      <c r="AD10" s="11"/>
      <c r="AE10" s="12"/>
      <c r="AF10" s="13"/>
      <c r="AG10" s="11">
        <f>INDEX(agenda,ndx+2,7)</f>
        <v>43723</v>
      </c>
      <c r="AH10" s="11"/>
      <c r="AI10" s="11"/>
      <c r="AJ10" s="3"/>
    </row>
    <row r="11" spans="2:36" ht="59.25" customHeight="1" x14ac:dyDescent="0.3">
      <c r="B11" s="4"/>
      <c r="C11" s="79"/>
      <c r="D11" s="79"/>
      <c r="E11" s="79"/>
      <c r="F11" s="3"/>
      <c r="G11" s="4"/>
      <c r="H11" s="83" t="s">
        <v>96</v>
      </c>
      <c r="I11" s="83"/>
      <c r="J11" s="83"/>
      <c r="K11" s="3"/>
      <c r="L11" s="4"/>
      <c r="M11" s="6"/>
      <c r="N11" s="6"/>
      <c r="O11" s="6"/>
      <c r="P11" s="3"/>
      <c r="Q11" s="4"/>
      <c r="R11" s="6"/>
      <c r="S11" s="6"/>
      <c r="T11" s="6"/>
      <c r="U11" s="3"/>
      <c r="V11" s="4"/>
      <c r="W11" s="6"/>
      <c r="X11" s="6"/>
      <c r="Y11" s="6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ht="24" customHeight="1" x14ac:dyDescent="0.3">
      <c r="B12" s="4"/>
      <c r="C12" s="5">
        <f>INDEX(agenda,ndx+3,1)</f>
        <v>43724</v>
      </c>
      <c r="D12" s="5"/>
      <c r="E12" s="5"/>
      <c r="F12" s="3"/>
      <c r="G12" s="4"/>
      <c r="H12" s="5">
        <v>17</v>
      </c>
      <c r="I12" s="5"/>
      <c r="J12" s="5"/>
      <c r="K12" s="3"/>
      <c r="L12" s="4"/>
      <c r="M12" s="5">
        <f>INDEX(agenda,ndx+3,3)</f>
        <v>43726</v>
      </c>
      <c r="N12" s="5"/>
      <c r="O12" s="5"/>
      <c r="P12" s="3"/>
      <c r="Q12" s="4"/>
      <c r="R12" s="5">
        <f>INDEX(agenda,ndx+3,4)</f>
        <v>43727</v>
      </c>
      <c r="S12" s="5"/>
      <c r="T12" s="5"/>
      <c r="U12" s="3"/>
      <c r="V12" s="4"/>
      <c r="W12" s="5">
        <f>INDEX(agenda,ndx+3,5)</f>
        <v>43728</v>
      </c>
      <c r="X12" s="5"/>
      <c r="Y12" s="5"/>
      <c r="Z12" s="3"/>
      <c r="AA12" s="4"/>
      <c r="AB12" s="11">
        <f>INDEX(agenda,ndx+3,6)</f>
        <v>43729</v>
      </c>
      <c r="AC12" s="11"/>
      <c r="AD12" s="11"/>
      <c r="AE12" s="12"/>
      <c r="AF12" s="13"/>
      <c r="AG12" s="11">
        <f>INDEX(agenda,ndx+3,7)</f>
        <v>43730</v>
      </c>
      <c r="AH12" s="11"/>
      <c r="AI12" s="11"/>
      <c r="AJ12" s="3"/>
    </row>
    <row r="13" spans="2:36" ht="59.25" customHeight="1" x14ac:dyDescent="0.3">
      <c r="B13" s="4"/>
      <c r="C13" s="79" t="s">
        <v>93</v>
      </c>
      <c r="D13" s="79"/>
      <c r="E13" s="79"/>
      <c r="F13" s="3"/>
      <c r="G13" s="4"/>
      <c r="H13" s="6"/>
      <c r="I13" s="6"/>
      <c r="J13" s="6"/>
      <c r="K13" s="3"/>
      <c r="L13" s="4"/>
      <c r="M13" s="80"/>
      <c r="N13" s="80"/>
      <c r="O13" s="80"/>
      <c r="P13" s="3"/>
      <c r="Q13" s="4"/>
      <c r="R13" s="79"/>
      <c r="S13" s="79"/>
      <c r="T13" s="79"/>
      <c r="U13" s="3"/>
      <c r="V13" s="4"/>
      <c r="W13" s="6"/>
      <c r="X13" s="6"/>
      <c r="Y13" s="6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ht="24" customHeight="1" x14ac:dyDescent="0.3">
      <c r="B14" s="4"/>
      <c r="C14" s="5">
        <f>INDEX(agenda,ndx+4,1)</f>
        <v>43731</v>
      </c>
      <c r="D14" s="5"/>
      <c r="E14" s="5"/>
      <c r="F14" s="3"/>
      <c r="G14" s="4"/>
      <c r="H14" s="5">
        <f>INDEX(agenda,ndx+4,2)</f>
        <v>43732</v>
      </c>
      <c r="I14" s="5"/>
      <c r="J14" s="5"/>
      <c r="K14" s="3"/>
      <c r="L14" s="4"/>
      <c r="M14" s="5">
        <f>INDEX(agenda,ndx+4,3)</f>
        <v>43733</v>
      </c>
      <c r="N14" s="5"/>
      <c r="O14" s="5"/>
      <c r="P14" s="3"/>
      <c r="Q14" s="4"/>
      <c r="R14" s="5">
        <f>INDEX(agenda,ndx+4,4)</f>
        <v>43734</v>
      </c>
      <c r="S14" s="5"/>
      <c r="T14" s="5"/>
      <c r="U14" s="3"/>
      <c r="V14" s="4"/>
      <c r="W14" s="5">
        <f>INDEX(agenda,ndx+4,5)</f>
        <v>43735</v>
      </c>
      <c r="X14" s="5"/>
      <c r="Y14" s="5"/>
      <c r="Z14" s="3"/>
      <c r="AA14" s="4"/>
      <c r="AB14" s="11">
        <f>INDEX(agenda,ndx+4,6)</f>
        <v>43736</v>
      </c>
      <c r="AC14" s="11"/>
      <c r="AD14" s="11"/>
      <c r="AE14" s="12"/>
      <c r="AF14" s="13"/>
      <c r="AG14" s="11">
        <f>INDEX(agenda,ndx+4,7)</f>
        <v>43737</v>
      </c>
      <c r="AH14" s="11"/>
      <c r="AI14" s="11"/>
      <c r="AJ14" s="3"/>
    </row>
    <row r="15" spans="2:36" ht="59.25" customHeight="1" x14ac:dyDescent="0.3">
      <c r="B15" s="4"/>
      <c r="C15" s="6"/>
      <c r="D15" s="6"/>
      <c r="E15" s="6"/>
      <c r="F15" s="3"/>
      <c r="G15" s="4"/>
      <c r="H15" s="81" t="s">
        <v>97</v>
      </c>
      <c r="I15" s="81"/>
      <c r="J15" s="81"/>
      <c r="K15" s="3"/>
      <c r="L15" s="4"/>
      <c r="M15" s="6"/>
      <c r="N15" s="6"/>
      <c r="O15" s="6"/>
      <c r="P15" s="3"/>
      <c r="Q15" s="4"/>
      <c r="R15" s="6" t="s">
        <v>107</v>
      </c>
      <c r="S15" s="6"/>
      <c r="T15" s="6"/>
      <c r="U15" s="3"/>
      <c r="V15" s="4"/>
      <c r="W15" s="6"/>
      <c r="X15" s="6"/>
      <c r="Y15" s="6"/>
      <c r="Z15" s="3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5">
        <f>INDEX(agenda,ndx+5,1)</f>
        <v>43738</v>
      </c>
      <c r="D16" s="5"/>
      <c r="E16" s="5"/>
      <c r="F16" s="3"/>
      <c r="G16" s="4"/>
      <c r="H16" s="46">
        <f>INDEX(agenda,ndx+5,2)</f>
        <v>43739</v>
      </c>
      <c r="I16" s="46"/>
      <c r="J16" s="46"/>
      <c r="K16" s="47"/>
      <c r="L16" s="48"/>
      <c r="M16" s="46">
        <f>INDEX(agenda,ndx+5,3)</f>
        <v>43740</v>
      </c>
      <c r="N16" s="46"/>
      <c r="O16" s="46"/>
      <c r="P16" s="47"/>
      <c r="Q16" s="48"/>
      <c r="R16" s="46">
        <f>INDEX(agenda,ndx+5,4)</f>
        <v>43741</v>
      </c>
      <c r="S16" s="46"/>
      <c r="T16" s="46"/>
      <c r="U16" s="47"/>
      <c r="V16" s="48"/>
      <c r="W16" s="46">
        <f>INDEX(agenda,ndx+5,5)</f>
        <v>43742</v>
      </c>
      <c r="X16" s="46"/>
      <c r="Y16" s="46"/>
      <c r="Z16" s="47"/>
      <c r="AA16" s="48"/>
      <c r="AB16" s="49">
        <f>INDEX(agenda,ndx+5,6)</f>
        <v>43743</v>
      </c>
      <c r="AC16" s="49"/>
      <c r="AD16" s="49"/>
      <c r="AE16" s="60"/>
      <c r="AF16" s="61"/>
      <c r="AG16" s="49">
        <f>INDEX(agenda,ndx+5,7)</f>
        <v>43744</v>
      </c>
      <c r="AH16" s="11"/>
      <c r="AI16" s="11"/>
      <c r="AJ16" s="3"/>
    </row>
    <row r="17" spans="2:36" ht="59.25" customHeight="1" thickBot="1" x14ac:dyDescent="0.35">
      <c r="B17" s="4"/>
      <c r="C17" s="19"/>
      <c r="D17" s="19"/>
      <c r="E17" s="19"/>
      <c r="F17" s="16"/>
      <c r="G17" s="17"/>
      <c r="H17" s="19"/>
      <c r="I17" s="19"/>
      <c r="J17" s="19"/>
      <c r="K17" s="16"/>
      <c r="L17" s="17"/>
      <c r="M17" s="19"/>
      <c r="N17" s="19"/>
      <c r="O17" s="19"/>
      <c r="P17" s="16"/>
      <c r="Q17" s="17"/>
      <c r="R17" s="19"/>
      <c r="S17" s="19"/>
      <c r="T17" s="19"/>
      <c r="U17" s="16"/>
      <c r="V17" s="17"/>
      <c r="W17" s="19"/>
      <c r="X17" s="19"/>
      <c r="Y17" s="19"/>
      <c r="Z17" s="3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67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7">
    <mergeCell ref="H15:J15"/>
    <mergeCell ref="C11:E11"/>
    <mergeCell ref="C13:E13"/>
    <mergeCell ref="C7:E7"/>
    <mergeCell ref="B2:H2"/>
    <mergeCell ref="J2:M2"/>
    <mergeCell ref="H11:J11"/>
    <mergeCell ref="O2:S2"/>
    <mergeCell ref="B5:F5"/>
    <mergeCell ref="G5:K5"/>
    <mergeCell ref="L5:P5"/>
    <mergeCell ref="Q5:U5"/>
    <mergeCell ref="R13:T13"/>
    <mergeCell ref="M13:O13"/>
    <mergeCell ref="V5:Z5"/>
    <mergeCell ref="AA5:AE5"/>
    <mergeCell ref="AF5:AJ5"/>
  </mergeCells>
  <dataValidations count="2"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B10" zoomScale="70" zoomScaleNormal="70" workbookViewId="0">
      <selection activeCell="O15" sqref="O15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7</v>
      </c>
      <c r="C2" s="74"/>
      <c r="D2" s="74"/>
      <c r="E2" s="74"/>
      <c r="F2" s="74"/>
      <c r="G2" s="74"/>
      <c r="H2" s="74"/>
      <c r="I2" s="8"/>
      <c r="J2" s="75">
        <v>2019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43731</v>
      </c>
      <c r="C5" s="78"/>
      <c r="D5" s="78"/>
      <c r="E5" s="78"/>
      <c r="F5" s="78"/>
      <c r="G5" s="70">
        <f>INDEX(agenda,,2)</f>
        <v>43732</v>
      </c>
      <c r="H5" s="70"/>
      <c r="I5" s="70"/>
      <c r="J5" s="70"/>
      <c r="K5" s="70"/>
      <c r="L5" s="70">
        <f>INDEX(agenda,,3)</f>
        <v>43733</v>
      </c>
      <c r="M5" s="70"/>
      <c r="N5" s="70"/>
      <c r="O5" s="70"/>
      <c r="P5" s="70"/>
      <c r="Q5" s="70">
        <f>INDEX(agenda,,4)</f>
        <v>43734</v>
      </c>
      <c r="R5" s="70"/>
      <c r="S5" s="70"/>
      <c r="T5" s="70"/>
      <c r="U5" s="70"/>
      <c r="V5" s="70">
        <f>INDEX(agenda,,5)</f>
        <v>43735</v>
      </c>
      <c r="W5" s="70"/>
      <c r="X5" s="70"/>
      <c r="Y5" s="70"/>
      <c r="Z5" s="70"/>
      <c r="AA5" s="71">
        <f>INDEX(agenda,,6)</f>
        <v>43736</v>
      </c>
      <c r="AB5" s="71"/>
      <c r="AC5" s="71"/>
      <c r="AD5" s="71"/>
      <c r="AE5" s="71"/>
      <c r="AF5" s="72">
        <f>INDEX(agenda,,7)</f>
        <v>43737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43738</v>
      </c>
      <c r="D6" s="5"/>
      <c r="E6" s="5"/>
      <c r="F6" s="3"/>
      <c r="G6" s="4"/>
      <c r="H6" s="5">
        <f>INDEX(agenda,ndx+0,2)</f>
        <v>43739</v>
      </c>
      <c r="I6" s="5"/>
      <c r="J6" s="5"/>
      <c r="K6" s="3"/>
      <c r="L6" s="4"/>
      <c r="M6" s="5">
        <f>INDEX(agenda,ndx+0,3)</f>
        <v>43740</v>
      </c>
      <c r="N6" s="5"/>
      <c r="O6" s="5"/>
      <c r="P6" s="3"/>
      <c r="Q6" s="4"/>
      <c r="R6" s="5">
        <f>INDEX(agenda,ndx+0,4)</f>
        <v>43741</v>
      </c>
      <c r="S6" s="5"/>
      <c r="T6" s="5"/>
      <c r="U6" s="3"/>
      <c r="V6" s="4"/>
      <c r="W6" s="5">
        <f>INDEX(agenda,ndx+0,5)</f>
        <v>43742</v>
      </c>
      <c r="X6" s="5"/>
      <c r="Y6" s="5"/>
      <c r="Z6" s="3"/>
      <c r="AA6" s="4"/>
      <c r="AB6" s="5">
        <f>INDEX(agenda,ndx+0,6)</f>
        <v>43743</v>
      </c>
      <c r="AC6" s="5"/>
      <c r="AD6" s="5"/>
      <c r="AE6" s="3"/>
      <c r="AF6" s="4"/>
      <c r="AG6" s="5">
        <f>INDEX(agenda,ndx+0,7)</f>
        <v>43744</v>
      </c>
      <c r="AH6" s="5"/>
      <c r="AI6" s="5"/>
      <c r="AJ6" s="3"/>
    </row>
    <row r="7" spans="2:36" ht="59.25" customHeight="1" x14ac:dyDescent="0.3">
      <c r="B7" s="4"/>
      <c r="C7" s="85" t="s">
        <v>95</v>
      </c>
      <c r="D7" s="85"/>
      <c r="E7" s="85"/>
      <c r="F7" s="16"/>
      <c r="G7" s="17"/>
      <c r="H7" s="18"/>
      <c r="I7" s="18"/>
      <c r="J7" s="18"/>
      <c r="K7" s="16"/>
      <c r="L7" s="17"/>
      <c r="M7" s="85" t="s">
        <v>91</v>
      </c>
      <c r="N7" s="85"/>
      <c r="O7" s="85"/>
      <c r="P7" s="16"/>
      <c r="Q7" s="17"/>
      <c r="R7" s="18"/>
      <c r="S7" s="18"/>
      <c r="T7" s="18"/>
      <c r="U7" s="16"/>
      <c r="V7" s="17"/>
      <c r="W7" s="18"/>
      <c r="X7" s="18"/>
      <c r="Y7" s="18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43745</v>
      </c>
      <c r="D8" s="5"/>
      <c r="E8" s="5"/>
      <c r="F8" s="3"/>
      <c r="G8" s="4"/>
      <c r="H8" s="5">
        <f>INDEX(agenda,ndx+1,2)</f>
        <v>43746</v>
      </c>
      <c r="I8" s="5"/>
      <c r="J8" s="5"/>
      <c r="K8" s="3"/>
      <c r="L8" s="4"/>
      <c r="M8" s="5">
        <f>INDEX(agenda,ndx+1,3)</f>
        <v>43747</v>
      </c>
      <c r="N8" s="5"/>
      <c r="O8" s="5"/>
      <c r="P8" s="3"/>
      <c r="Q8" s="4"/>
      <c r="R8" s="5">
        <f>INDEX(agenda,ndx+1,4)</f>
        <v>43748</v>
      </c>
      <c r="S8" s="5"/>
      <c r="T8" s="5"/>
      <c r="U8" s="3"/>
      <c r="V8" s="4"/>
      <c r="W8" s="5">
        <f>INDEX(agenda,ndx+1,5)</f>
        <v>43749</v>
      </c>
      <c r="X8" s="5"/>
      <c r="Y8" s="5"/>
      <c r="Z8" s="3"/>
      <c r="AA8" s="4"/>
      <c r="AB8" s="11">
        <f>INDEX(agenda,ndx+1,6)</f>
        <v>43750</v>
      </c>
      <c r="AC8" s="11"/>
      <c r="AD8" s="11"/>
      <c r="AE8" s="12"/>
      <c r="AF8" s="13"/>
      <c r="AG8" s="11">
        <f>INDEX(agenda,ndx+1,7)</f>
        <v>43751</v>
      </c>
      <c r="AH8" s="11"/>
      <c r="AI8" s="11"/>
      <c r="AJ8" s="3"/>
    </row>
    <row r="9" spans="2:36" ht="59.25" customHeight="1" x14ac:dyDescent="0.3">
      <c r="B9" s="4"/>
      <c r="C9" s="6"/>
      <c r="D9" s="6"/>
      <c r="E9" s="6"/>
      <c r="F9" s="3"/>
      <c r="G9" s="4"/>
      <c r="H9" s="6"/>
      <c r="I9" s="6"/>
      <c r="J9" s="6"/>
      <c r="K9" s="3"/>
      <c r="L9" s="4"/>
      <c r="M9" s="6"/>
      <c r="N9" s="6"/>
      <c r="O9" s="6"/>
      <c r="P9" s="3"/>
      <c r="Q9" s="4"/>
      <c r="R9" s="6"/>
      <c r="S9" s="6"/>
      <c r="T9" s="6"/>
      <c r="U9" s="3"/>
      <c r="V9" s="4"/>
      <c r="W9" s="6" t="s">
        <v>92</v>
      </c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ht="24" customHeight="1" x14ac:dyDescent="0.3">
      <c r="B10" s="4"/>
      <c r="C10" s="5">
        <f>INDEX(agenda,ndx+2,1)</f>
        <v>43752</v>
      </c>
      <c r="D10" s="5"/>
      <c r="E10" s="5"/>
      <c r="F10" s="3"/>
      <c r="G10" s="4"/>
      <c r="H10" s="5">
        <f>INDEX(agenda,ndx+2,2)</f>
        <v>43753</v>
      </c>
      <c r="I10" s="5"/>
      <c r="J10" s="5"/>
      <c r="K10" s="3"/>
      <c r="L10" s="4"/>
      <c r="M10" s="5">
        <f>INDEX(agenda,ndx+2,3)</f>
        <v>43754</v>
      </c>
      <c r="N10" s="5"/>
      <c r="O10" s="5"/>
      <c r="P10" s="3"/>
      <c r="Q10" s="4"/>
      <c r="R10" s="5">
        <f>INDEX(agenda,ndx+2,4)</f>
        <v>43755</v>
      </c>
      <c r="S10" s="5"/>
      <c r="T10" s="5"/>
      <c r="U10" s="3"/>
      <c r="V10" s="4"/>
      <c r="W10" s="5">
        <f>INDEX(agenda,ndx+2,5)</f>
        <v>43756</v>
      </c>
      <c r="X10" s="5"/>
      <c r="Y10" s="5"/>
      <c r="Z10" s="3"/>
      <c r="AA10" s="4"/>
      <c r="AB10" s="11">
        <f>INDEX(agenda,ndx+2,6)</f>
        <v>43757</v>
      </c>
      <c r="AC10" s="11"/>
      <c r="AD10" s="11"/>
      <c r="AE10" s="12"/>
      <c r="AF10" s="13"/>
      <c r="AG10" s="11">
        <f>INDEX(agenda,ndx+2,7)</f>
        <v>43758</v>
      </c>
      <c r="AH10" s="11"/>
      <c r="AI10" s="11"/>
      <c r="AJ10" s="3"/>
    </row>
    <row r="11" spans="2:36" ht="59.25" customHeight="1" x14ac:dyDescent="0.3">
      <c r="B11" s="4"/>
      <c r="C11" s="9" t="s">
        <v>16</v>
      </c>
      <c r="D11" s="9"/>
      <c r="E11" s="9"/>
      <c r="F11" s="21"/>
      <c r="G11" s="22"/>
      <c r="H11" s="9" t="s">
        <v>16</v>
      </c>
      <c r="I11" s="9"/>
      <c r="J11" s="9"/>
      <c r="K11" s="21"/>
      <c r="L11" s="22"/>
      <c r="M11" s="9" t="s">
        <v>16</v>
      </c>
      <c r="N11" s="9"/>
      <c r="O11" s="9"/>
      <c r="P11" s="21"/>
      <c r="Q11" s="22"/>
      <c r="R11" s="9" t="s">
        <v>16</v>
      </c>
      <c r="S11" s="9"/>
      <c r="T11" s="9"/>
      <c r="U11" s="21"/>
      <c r="V11" s="22"/>
      <c r="W11" s="9" t="s">
        <v>16</v>
      </c>
      <c r="X11" s="9"/>
      <c r="Y11" s="9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ht="24" customHeight="1" x14ac:dyDescent="0.3">
      <c r="B12" s="4"/>
      <c r="C12" s="5">
        <f>INDEX(agenda,ndx+3,1)</f>
        <v>43759</v>
      </c>
      <c r="D12" s="5"/>
      <c r="E12" s="5"/>
      <c r="F12" s="3"/>
      <c r="G12" s="4"/>
      <c r="H12" s="5">
        <f>INDEX(agenda,ndx+3,2)</f>
        <v>43760</v>
      </c>
      <c r="I12" s="5"/>
      <c r="J12" s="5"/>
      <c r="K12" s="3"/>
      <c r="L12" s="4"/>
      <c r="M12" s="5">
        <f>INDEX(agenda,ndx+3,3)</f>
        <v>43761</v>
      </c>
      <c r="N12" s="5"/>
      <c r="O12" s="5"/>
      <c r="P12" s="3"/>
      <c r="Q12" s="4"/>
      <c r="R12" s="5">
        <f>INDEX(agenda,ndx+3,4)</f>
        <v>43762</v>
      </c>
      <c r="S12" s="5"/>
      <c r="T12" s="5"/>
      <c r="U12" s="3"/>
      <c r="V12" s="4"/>
      <c r="W12" s="5">
        <f>INDEX(agenda,ndx+3,5)</f>
        <v>43763</v>
      </c>
      <c r="X12" s="5"/>
      <c r="Y12" s="5"/>
      <c r="Z12" s="3"/>
      <c r="AA12" s="4"/>
      <c r="AB12" s="11">
        <f>INDEX(agenda,ndx+3,6)</f>
        <v>43764</v>
      </c>
      <c r="AC12" s="11"/>
      <c r="AD12" s="11"/>
      <c r="AE12" s="12"/>
      <c r="AF12" s="13"/>
      <c r="AG12" s="11">
        <f>INDEX(agenda,ndx+3,7)</f>
        <v>43765</v>
      </c>
      <c r="AH12" s="11"/>
      <c r="AI12" s="11"/>
      <c r="AJ12" s="3"/>
    </row>
    <row r="13" spans="2:36" ht="59.25" customHeight="1" x14ac:dyDescent="0.3">
      <c r="B13" s="4"/>
      <c r="C13" s="14"/>
      <c r="D13" s="14"/>
      <c r="E13" s="14"/>
      <c r="F13" s="12"/>
      <c r="G13" s="13"/>
      <c r="H13" s="84" t="s">
        <v>108</v>
      </c>
      <c r="I13" s="84"/>
      <c r="J13" s="84"/>
      <c r="K13" s="12"/>
      <c r="L13" s="13"/>
      <c r="M13" s="9" t="s">
        <v>37</v>
      </c>
      <c r="N13" s="9"/>
      <c r="O13" s="9"/>
      <c r="P13" s="41"/>
      <c r="Q13" s="13"/>
      <c r="R13" s="14"/>
      <c r="S13" s="14"/>
      <c r="T13" s="14"/>
      <c r="U13" s="12"/>
      <c r="V13" s="13"/>
      <c r="W13" s="14"/>
      <c r="X13" s="14"/>
      <c r="Y13" s="14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ht="24" customHeight="1" x14ac:dyDescent="0.3">
      <c r="B14" s="4"/>
      <c r="C14" s="5">
        <f>INDEX(agenda,ndx+4,1)</f>
        <v>43766</v>
      </c>
      <c r="D14" s="5"/>
      <c r="E14" s="5"/>
      <c r="F14" s="3"/>
      <c r="G14" s="4"/>
      <c r="H14" s="5">
        <f>INDEX(agenda,ndx+4,2)</f>
        <v>43767</v>
      </c>
      <c r="I14" s="5"/>
      <c r="J14" s="5"/>
      <c r="K14" s="3"/>
      <c r="L14" s="4"/>
      <c r="M14" s="5">
        <f>INDEX(agenda,ndx+4,3)</f>
        <v>43768</v>
      </c>
      <c r="N14" s="5"/>
      <c r="O14" s="5"/>
      <c r="P14" s="3"/>
      <c r="Q14" s="4"/>
      <c r="R14" s="5">
        <f>INDEX(agenda,ndx+4,4)</f>
        <v>43769</v>
      </c>
      <c r="S14" s="5"/>
      <c r="T14" s="5"/>
      <c r="U14" s="3"/>
      <c r="V14" s="4"/>
      <c r="W14" s="46">
        <f>INDEX(agenda,ndx+4,5)</f>
        <v>43770</v>
      </c>
      <c r="X14" s="46"/>
      <c r="Y14" s="46"/>
      <c r="Z14" s="47"/>
      <c r="AA14" s="48"/>
      <c r="AB14" s="49">
        <f>INDEX(agenda,ndx+4,6)</f>
        <v>43771</v>
      </c>
      <c r="AC14" s="49"/>
      <c r="AD14" s="49"/>
      <c r="AE14" s="60"/>
      <c r="AF14" s="61"/>
      <c r="AG14" s="49">
        <f>INDEX(agenda,ndx+4,7)</f>
        <v>43772</v>
      </c>
      <c r="AH14" s="11"/>
      <c r="AI14" s="11"/>
      <c r="AJ14" s="3"/>
    </row>
    <row r="15" spans="2:36" ht="59.25" customHeight="1" x14ac:dyDescent="0.3">
      <c r="B15" s="4"/>
      <c r="C15" s="6"/>
      <c r="D15" s="6"/>
      <c r="E15" s="6"/>
      <c r="F15" s="3"/>
      <c r="G15" s="4"/>
      <c r="H15" s="6"/>
      <c r="I15" s="6"/>
      <c r="J15" s="6"/>
      <c r="K15" s="3"/>
      <c r="L15" s="4"/>
      <c r="M15" s="6"/>
      <c r="N15" s="6"/>
      <c r="O15" s="6"/>
      <c r="P15" s="3"/>
      <c r="Q15" s="4"/>
      <c r="R15" s="6"/>
      <c r="S15" s="6"/>
      <c r="T15" s="6"/>
      <c r="U15" s="3"/>
      <c r="V15" s="4"/>
      <c r="W15" s="6"/>
      <c r="X15" s="6"/>
      <c r="Y15" s="6"/>
      <c r="Z15" s="3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46">
        <f>INDEX(agenda,ndx+5,1)</f>
        <v>43773</v>
      </c>
      <c r="D16" s="46"/>
      <c r="E16" s="46"/>
      <c r="F16" s="47"/>
      <c r="G16" s="48"/>
      <c r="H16" s="46">
        <f>INDEX(agenda,ndx+5,2)</f>
        <v>43774</v>
      </c>
      <c r="I16" s="46"/>
      <c r="J16" s="46"/>
      <c r="K16" s="47"/>
      <c r="L16" s="48"/>
      <c r="M16" s="46">
        <f>INDEX(agenda,ndx+5,3)</f>
        <v>43775</v>
      </c>
      <c r="N16" s="46"/>
      <c r="O16" s="46"/>
      <c r="P16" s="47"/>
      <c r="Q16" s="48"/>
      <c r="R16" s="46">
        <f>INDEX(agenda,ndx+5,4)</f>
        <v>43776</v>
      </c>
      <c r="S16" s="46"/>
      <c r="T16" s="46"/>
      <c r="U16" s="47"/>
      <c r="V16" s="48"/>
      <c r="W16" s="46">
        <f>INDEX(agenda,ndx+5,5)</f>
        <v>43777</v>
      </c>
      <c r="X16" s="46"/>
      <c r="Y16" s="46"/>
      <c r="Z16" s="47"/>
      <c r="AA16" s="48"/>
      <c r="AB16" s="49">
        <f>INDEX(agenda,ndx+5,6)</f>
        <v>43778</v>
      </c>
      <c r="AC16" s="49"/>
      <c r="AD16" s="49"/>
      <c r="AE16" s="60"/>
      <c r="AF16" s="61"/>
      <c r="AG16" s="49">
        <f>INDEX(agenda,ndx+5,7)</f>
        <v>43779</v>
      </c>
      <c r="AH16" s="11"/>
      <c r="AI16" s="11"/>
      <c r="AJ16" s="3"/>
    </row>
    <row r="17" spans="2:36" ht="59.25" customHeight="1" thickBot="1" x14ac:dyDescent="0.35">
      <c r="B17" s="4"/>
      <c r="C17" s="7"/>
      <c r="D17" s="7"/>
      <c r="E17" s="7"/>
      <c r="F17" s="3"/>
      <c r="G17" s="4"/>
      <c r="H17" s="7"/>
      <c r="I17" s="7"/>
      <c r="J17" s="7"/>
      <c r="K17" s="3"/>
      <c r="L17" s="4"/>
      <c r="M17" s="19"/>
      <c r="N17" s="19"/>
      <c r="O17" s="19"/>
      <c r="P17" s="16"/>
      <c r="Q17" s="17"/>
      <c r="R17" s="19"/>
      <c r="S17" s="19"/>
      <c r="T17" s="19"/>
      <c r="U17" s="16"/>
      <c r="V17" s="17"/>
      <c r="W17" s="19"/>
      <c r="X17" s="19"/>
      <c r="Y17" s="19"/>
      <c r="Z17" s="3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42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43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3">
    <mergeCell ref="H13:J13"/>
    <mergeCell ref="V5:Z5"/>
    <mergeCell ref="AA5:AE5"/>
    <mergeCell ref="AF5:AJ5"/>
    <mergeCell ref="C7:E7"/>
    <mergeCell ref="M7:O7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3" zoomScale="70" zoomScaleNormal="70" workbookViewId="0">
      <selection activeCell="T19" sqref="T1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8</v>
      </c>
      <c r="C2" s="74"/>
      <c r="D2" s="74"/>
      <c r="E2" s="74"/>
      <c r="F2" s="74"/>
      <c r="G2" s="74"/>
      <c r="H2" s="74"/>
      <c r="I2" s="8"/>
      <c r="J2" s="75">
        <v>2019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43759</v>
      </c>
      <c r="C5" s="78"/>
      <c r="D5" s="78"/>
      <c r="E5" s="78"/>
      <c r="F5" s="78"/>
      <c r="G5" s="70">
        <f>INDEX(agenda,,2)</f>
        <v>43760</v>
      </c>
      <c r="H5" s="70"/>
      <c r="I5" s="70"/>
      <c r="J5" s="70"/>
      <c r="K5" s="70"/>
      <c r="L5" s="70">
        <f>INDEX(agenda,,3)</f>
        <v>43761</v>
      </c>
      <c r="M5" s="70"/>
      <c r="N5" s="70"/>
      <c r="O5" s="70"/>
      <c r="P5" s="70"/>
      <c r="Q5" s="70">
        <f>INDEX(agenda,,4)</f>
        <v>43762</v>
      </c>
      <c r="R5" s="70"/>
      <c r="S5" s="70"/>
      <c r="T5" s="70"/>
      <c r="U5" s="70"/>
      <c r="V5" s="70">
        <f>INDEX(agenda,,5)</f>
        <v>43763</v>
      </c>
      <c r="W5" s="70"/>
      <c r="X5" s="70"/>
      <c r="Y5" s="70"/>
      <c r="Z5" s="70"/>
      <c r="AA5" s="71">
        <f>INDEX(agenda,,6)</f>
        <v>43764</v>
      </c>
      <c r="AB5" s="71"/>
      <c r="AC5" s="71"/>
      <c r="AD5" s="71"/>
      <c r="AE5" s="71"/>
      <c r="AF5" s="72">
        <f>INDEX(agenda,,7)</f>
        <v>43765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43766</v>
      </c>
      <c r="D6" s="46"/>
      <c r="E6" s="46"/>
      <c r="F6" s="47"/>
      <c r="G6" s="48"/>
      <c r="H6" s="46">
        <f>INDEX(agenda,ndx+0,2)</f>
        <v>43767</v>
      </c>
      <c r="I6" s="46"/>
      <c r="J6" s="46"/>
      <c r="K6" s="47"/>
      <c r="L6" s="48"/>
      <c r="M6" s="46">
        <f>INDEX(agenda,ndx+0,3)</f>
        <v>43768</v>
      </c>
      <c r="N6" s="46"/>
      <c r="O6" s="46"/>
      <c r="P6" s="47"/>
      <c r="Q6" s="48"/>
      <c r="R6" s="46">
        <f>INDEX(agenda,ndx+0,4)</f>
        <v>43769</v>
      </c>
      <c r="S6" s="46"/>
      <c r="T6" s="46"/>
      <c r="U6" s="3"/>
      <c r="V6" s="4"/>
      <c r="W6" s="5">
        <f>INDEX(agenda,ndx+0,5)</f>
        <v>43770</v>
      </c>
      <c r="X6" s="5"/>
      <c r="Y6" s="5"/>
      <c r="Z6" s="3"/>
      <c r="AA6" s="4"/>
      <c r="AB6" s="5">
        <f>INDEX(agenda,ndx+0,6)</f>
        <v>43771</v>
      </c>
      <c r="AC6" s="5"/>
      <c r="AD6" s="5"/>
      <c r="AE6" s="3"/>
      <c r="AF6" s="4"/>
      <c r="AG6" s="5">
        <f>INDEX(agenda,ndx+0,7)</f>
        <v>43772</v>
      </c>
      <c r="AH6" s="5"/>
      <c r="AI6" s="5"/>
      <c r="AJ6" s="3"/>
    </row>
    <row r="7" spans="2:36" ht="59.25" customHeight="1" x14ac:dyDescent="0.3">
      <c r="B7" s="4"/>
      <c r="C7" s="82"/>
      <c r="D7" s="82"/>
      <c r="E7" s="82"/>
      <c r="F7" s="16"/>
      <c r="G7" s="17"/>
      <c r="H7" s="18"/>
      <c r="I7" s="18"/>
      <c r="J7" s="18"/>
      <c r="K7" s="3"/>
      <c r="L7" s="4"/>
      <c r="M7" s="6"/>
      <c r="N7" s="6"/>
      <c r="O7" s="6"/>
      <c r="P7" s="3"/>
      <c r="Q7" s="4"/>
      <c r="R7" s="6"/>
      <c r="S7" s="6"/>
      <c r="T7" s="6"/>
      <c r="U7" s="3"/>
      <c r="V7" s="4"/>
      <c r="W7" s="6"/>
      <c r="X7" s="6"/>
      <c r="Y7" s="6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43773</v>
      </c>
      <c r="D8" s="5"/>
      <c r="E8" s="5"/>
      <c r="F8" s="3"/>
      <c r="G8" s="4"/>
      <c r="H8" s="5">
        <f>INDEX(agenda,ndx+1,2)</f>
        <v>43774</v>
      </c>
      <c r="I8" s="5"/>
      <c r="J8" s="5"/>
      <c r="K8" s="3"/>
      <c r="L8" s="4"/>
      <c r="M8" s="5">
        <f>INDEX(agenda,ndx+1,3)</f>
        <v>43775</v>
      </c>
      <c r="N8" s="5"/>
      <c r="O8" s="5"/>
      <c r="P8" s="3"/>
      <c r="Q8" s="4"/>
      <c r="R8" s="5">
        <f>INDEX(agenda,ndx+1,4)</f>
        <v>43776</v>
      </c>
      <c r="S8" s="5"/>
      <c r="T8" s="5"/>
      <c r="U8" s="3"/>
      <c r="V8" s="4"/>
      <c r="W8" s="5">
        <f>INDEX(agenda,ndx+1,5)</f>
        <v>43777</v>
      </c>
      <c r="X8" s="5"/>
      <c r="Y8" s="5"/>
      <c r="Z8" s="3"/>
      <c r="AA8" s="4"/>
      <c r="AB8" s="11">
        <f>INDEX(agenda,ndx+1,6)</f>
        <v>43778</v>
      </c>
      <c r="AC8" s="11"/>
      <c r="AD8" s="11"/>
      <c r="AE8" s="12"/>
      <c r="AF8" s="13"/>
      <c r="AG8" s="11">
        <f>INDEX(agenda,ndx+1,7)</f>
        <v>43779</v>
      </c>
      <c r="AH8" s="11"/>
      <c r="AI8" s="11"/>
      <c r="AJ8" s="3"/>
    </row>
    <row r="9" spans="2:36" ht="59.25" customHeight="1" x14ac:dyDescent="0.3">
      <c r="B9" s="4"/>
      <c r="C9" s="6"/>
      <c r="D9" s="6"/>
      <c r="E9" s="6"/>
      <c r="F9" s="3"/>
      <c r="G9" s="4"/>
      <c r="H9" s="6"/>
      <c r="I9" s="6"/>
      <c r="J9" s="6"/>
      <c r="K9" s="3"/>
      <c r="L9" s="4"/>
      <c r="M9" s="6"/>
      <c r="N9" s="6"/>
      <c r="O9" s="6"/>
      <c r="P9" s="3"/>
      <c r="Q9" s="4"/>
      <c r="R9" s="80"/>
      <c r="S9" s="80"/>
      <c r="T9" s="80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ht="24" customHeight="1" x14ac:dyDescent="0.3">
      <c r="B10" s="4"/>
      <c r="C10" s="5">
        <f>INDEX(agenda,ndx+2,1)</f>
        <v>43780</v>
      </c>
      <c r="D10" s="5"/>
      <c r="E10" s="5"/>
      <c r="F10" s="3"/>
      <c r="G10" s="4"/>
      <c r="H10" s="5">
        <f>INDEX(agenda,ndx+2,2)</f>
        <v>43781</v>
      </c>
      <c r="I10" s="5"/>
      <c r="J10" s="5"/>
      <c r="K10" s="3"/>
      <c r="L10" s="4"/>
      <c r="M10" s="5">
        <f>INDEX(agenda,ndx+2,3)</f>
        <v>43782</v>
      </c>
      <c r="N10" s="5"/>
      <c r="O10" s="5"/>
      <c r="P10" s="3"/>
      <c r="Q10" s="4"/>
      <c r="R10" s="5">
        <f>INDEX(agenda,ndx+2,4)</f>
        <v>43783</v>
      </c>
      <c r="S10" s="5"/>
      <c r="T10" s="5"/>
      <c r="U10" s="3"/>
      <c r="V10" s="4"/>
      <c r="W10" s="5">
        <f>INDEX(agenda,ndx+2,5)</f>
        <v>43784</v>
      </c>
      <c r="X10" s="5"/>
      <c r="Y10" s="5"/>
      <c r="Z10" s="3"/>
      <c r="AA10" s="4"/>
      <c r="AB10" s="11">
        <f>INDEX(agenda,ndx+2,6)</f>
        <v>43785</v>
      </c>
      <c r="AC10" s="11"/>
      <c r="AD10" s="11"/>
      <c r="AE10" s="12"/>
      <c r="AF10" s="13"/>
      <c r="AG10" s="11">
        <f>INDEX(agenda,ndx+2,7)</f>
        <v>43786</v>
      </c>
      <c r="AH10" s="11"/>
      <c r="AI10" s="11"/>
      <c r="AJ10" s="3"/>
    </row>
    <row r="11" spans="2:36" ht="59.25" customHeight="1" x14ac:dyDescent="0.3">
      <c r="B11" s="4"/>
      <c r="C11" s="6"/>
      <c r="D11" s="6"/>
      <c r="E11" s="6"/>
      <c r="F11" s="3"/>
      <c r="G11" s="4"/>
      <c r="H11" s="6"/>
      <c r="I11" s="6"/>
      <c r="J11" s="6"/>
      <c r="K11" s="3"/>
      <c r="L11" s="4"/>
      <c r="M11" s="6"/>
      <c r="N11" s="6"/>
      <c r="O11" s="6"/>
      <c r="P11" s="3"/>
      <c r="Q11" s="4"/>
      <c r="R11" s="6"/>
      <c r="S11" s="6"/>
      <c r="T11" s="6"/>
      <c r="U11" s="3"/>
      <c r="V11" s="4"/>
      <c r="W11" s="6"/>
      <c r="X11" s="6"/>
      <c r="Y11" s="6"/>
      <c r="Z11" s="3"/>
      <c r="AA11" s="4"/>
      <c r="AB11" s="9"/>
      <c r="AC11" s="9"/>
      <c r="AD11" s="9"/>
      <c r="AE11" s="12"/>
      <c r="AF11" s="13"/>
      <c r="AG11" s="9" t="s">
        <v>90</v>
      </c>
      <c r="AH11" s="9"/>
      <c r="AI11" s="9"/>
      <c r="AJ11" s="3"/>
    </row>
    <row r="12" spans="2:36" ht="24" customHeight="1" x14ac:dyDescent="0.3">
      <c r="B12" s="4"/>
      <c r="C12" s="5">
        <f>INDEX(agenda,ndx+3,1)</f>
        <v>43787</v>
      </c>
      <c r="D12" s="5"/>
      <c r="E12" s="5"/>
      <c r="F12" s="3"/>
      <c r="G12" s="4"/>
      <c r="H12" s="5">
        <f>INDEX(agenda,ndx+3,2)</f>
        <v>43788</v>
      </c>
      <c r="I12" s="5"/>
      <c r="J12" s="5"/>
      <c r="K12" s="3"/>
      <c r="L12" s="4"/>
      <c r="M12" s="5">
        <f>INDEX(agenda,ndx+3,3)</f>
        <v>43789</v>
      </c>
      <c r="N12" s="5"/>
      <c r="O12" s="5"/>
      <c r="P12" s="3"/>
      <c r="Q12" s="4"/>
      <c r="R12" s="5">
        <f>INDEX(agenda,ndx+3,4)</f>
        <v>43790</v>
      </c>
      <c r="S12" s="5"/>
      <c r="T12" s="5"/>
      <c r="U12" s="3"/>
      <c r="V12" s="4"/>
      <c r="W12" s="5">
        <f>INDEX(agenda,ndx+3,5)</f>
        <v>43791</v>
      </c>
      <c r="X12" s="5"/>
      <c r="Y12" s="5"/>
      <c r="Z12" s="3"/>
      <c r="AA12" s="4"/>
      <c r="AB12" s="11">
        <f>INDEX(agenda,ndx+3,6)</f>
        <v>43792</v>
      </c>
      <c r="AC12" s="11"/>
      <c r="AD12" s="11"/>
      <c r="AE12" s="12"/>
      <c r="AF12" s="13"/>
      <c r="AG12" s="11">
        <f>INDEX(agenda,ndx+3,7)</f>
        <v>43793</v>
      </c>
      <c r="AH12" s="11"/>
      <c r="AI12" s="11"/>
      <c r="AJ12" s="3"/>
    </row>
    <row r="13" spans="2:36" ht="59.25" customHeight="1" x14ac:dyDescent="0.3">
      <c r="B13" s="4"/>
      <c r="C13" s="6"/>
      <c r="D13" s="6"/>
      <c r="E13" s="6"/>
      <c r="F13" s="3"/>
      <c r="G13" s="4"/>
      <c r="H13" s="6"/>
      <c r="I13" s="6"/>
      <c r="J13" s="6"/>
      <c r="K13" s="3"/>
      <c r="L13" s="4"/>
      <c r="M13" s="6"/>
      <c r="N13" s="6"/>
      <c r="O13" s="6"/>
      <c r="P13" s="3"/>
      <c r="Q13" s="4"/>
      <c r="R13" s="6"/>
      <c r="S13" s="6"/>
      <c r="T13" s="6"/>
      <c r="U13" s="3"/>
      <c r="V13" s="4"/>
      <c r="W13" s="6"/>
      <c r="X13" s="6"/>
      <c r="Y13" s="6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ht="24" customHeight="1" x14ac:dyDescent="0.3">
      <c r="B14" s="4"/>
      <c r="C14" s="5">
        <f>INDEX(agenda,ndx+4,1)</f>
        <v>43794</v>
      </c>
      <c r="D14" s="5"/>
      <c r="E14" s="5"/>
      <c r="F14" s="3"/>
      <c r="G14" s="4"/>
      <c r="H14" s="5">
        <f>INDEX(agenda,ndx+4,2)</f>
        <v>43795</v>
      </c>
      <c r="I14" s="5"/>
      <c r="J14" s="5"/>
      <c r="K14" s="3"/>
      <c r="L14" s="4"/>
      <c r="M14" s="5">
        <f>INDEX(agenda,ndx+4,3)</f>
        <v>43796</v>
      </c>
      <c r="N14" s="5"/>
      <c r="O14" s="5"/>
      <c r="P14" s="3"/>
      <c r="Q14" s="4"/>
      <c r="R14" s="5">
        <f>INDEX(agenda,ndx+4,4)</f>
        <v>43797</v>
      </c>
      <c r="S14" s="5"/>
      <c r="T14" s="5"/>
      <c r="U14" s="3"/>
      <c r="V14" s="4"/>
      <c r="W14" s="5">
        <f>INDEX(agenda,ndx+4,5)</f>
        <v>43798</v>
      </c>
      <c r="X14" s="5"/>
      <c r="Y14" s="5"/>
      <c r="Z14" s="3"/>
      <c r="AA14" s="4"/>
      <c r="AB14" s="11">
        <f>INDEX(agenda,ndx+4,6)</f>
        <v>43799</v>
      </c>
      <c r="AC14" s="11"/>
      <c r="AD14" s="11"/>
      <c r="AE14" s="12"/>
      <c r="AF14" s="13"/>
      <c r="AG14" s="49">
        <f>INDEX(agenda,ndx+4,7)</f>
        <v>43800</v>
      </c>
      <c r="AH14" s="11"/>
      <c r="AI14" s="11"/>
      <c r="AJ14" s="3"/>
    </row>
    <row r="15" spans="2:36" ht="59.25" customHeight="1" x14ac:dyDescent="0.3">
      <c r="B15" s="4"/>
      <c r="C15" s="6"/>
      <c r="D15" s="6"/>
      <c r="E15" s="6"/>
      <c r="F15" s="3"/>
      <c r="G15" s="4"/>
      <c r="H15" s="6"/>
      <c r="I15" s="6"/>
      <c r="J15" s="6"/>
      <c r="K15" s="3"/>
      <c r="L15" s="4"/>
      <c r="M15" s="6"/>
      <c r="N15" s="6"/>
      <c r="O15" s="6"/>
      <c r="P15" s="3"/>
      <c r="Q15" s="4"/>
      <c r="R15" s="6"/>
      <c r="S15" s="6"/>
      <c r="T15" s="6"/>
      <c r="U15" s="3"/>
      <c r="V15" s="4"/>
      <c r="W15" s="18"/>
      <c r="X15" s="18"/>
      <c r="Y15" s="18"/>
      <c r="Z15" s="3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46">
        <f>INDEX(agenda,ndx+5,1)</f>
        <v>43801</v>
      </c>
      <c r="D16" s="46"/>
      <c r="E16" s="46"/>
      <c r="F16" s="47"/>
      <c r="G16" s="48"/>
      <c r="H16" s="46">
        <f>INDEX(agenda,ndx+5,2)</f>
        <v>43802</v>
      </c>
      <c r="I16" s="46"/>
      <c r="J16" s="46"/>
      <c r="K16" s="47"/>
      <c r="L16" s="48"/>
      <c r="M16" s="46">
        <f>INDEX(agenda,ndx+5,3)</f>
        <v>43803</v>
      </c>
      <c r="N16" s="46"/>
      <c r="O16" s="46"/>
      <c r="P16" s="47"/>
      <c r="Q16" s="48"/>
      <c r="R16" s="46">
        <f>INDEX(agenda,ndx+5,4)</f>
        <v>43804</v>
      </c>
      <c r="S16" s="46"/>
      <c r="T16" s="46"/>
      <c r="U16" s="47"/>
      <c r="V16" s="48"/>
      <c r="W16" s="43">
        <f>INDEX(agenda,ndx+5,5)</f>
        <v>43805</v>
      </c>
      <c r="X16" s="43"/>
      <c r="Y16" s="43"/>
      <c r="Z16" s="47"/>
      <c r="AA16" s="48"/>
      <c r="AB16" s="49">
        <f>INDEX(agenda,ndx+5,6)</f>
        <v>43806</v>
      </c>
      <c r="AC16" s="49"/>
      <c r="AD16" s="49"/>
      <c r="AE16" s="60"/>
      <c r="AF16" s="61"/>
      <c r="AG16" s="49">
        <f>INDEX(agenda,ndx+5,7)</f>
        <v>43807</v>
      </c>
      <c r="AH16" s="11"/>
      <c r="AI16" s="11"/>
      <c r="AJ16" s="3"/>
    </row>
    <row r="17" spans="2:36" ht="59.25" customHeight="1" thickBot="1" x14ac:dyDescent="0.35">
      <c r="B17" s="4"/>
      <c r="C17" s="19"/>
      <c r="D17" s="19"/>
      <c r="E17" s="19"/>
      <c r="F17" s="16"/>
      <c r="G17" s="17"/>
      <c r="H17" s="19"/>
      <c r="I17" s="19"/>
      <c r="J17" s="19"/>
      <c r="K17" s="16"/>
      <c r="L17" s="17"/>
      <c r="M17" s="19"/>
      <c r="N17" s="19"/>
      <c r="O17" s="19"/>
      <c r="P17" s="16"/>
      <c r="Q17" s="17"/>
      <c r="R17" s="19"/>
      <c r="S17" s="19"/>
      <c r="T17" s="19"/>
      <c r="U17" s="16"/>
      <c r="V17" s="13"/>
      <c r="W17" s="19"/>
      <c r="X17" s="19"/>
      <c r="Y17" s="19"/>
      <c r="Z17" s="3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80</v>
      </c>
      <c r="D19" s="1"/>
      <c r="E19" s="1"/>
      <c r="F19" s="1" t="s">
        <v>79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44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 t="s">
        <v>45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2">
    <mergeCell ref="B2:H2"/>
    <mergeCell ref="J2:M2"/>
    <mergeCell ref="O2:S2"/>
    <mergeCell ref="B5:F5"/>
    <mergeCell ref="G5:K5"/>
    <mergeCell ref="L5:P5"/>
    <mergeCell ref="Q5:U5"/>
    <mergeCell ref="R9:T9"/>
    <mergeCell ref="V5:Z5"/>
    <mergeCell ref="AA5:AE5"/>
    <mergeCell ref="AF5:AJ5"/>
    <mergeCell ref="C7:E7"/>
  </mergeCells>
  <dataValidations count="2"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0" zoomScale="69" zoomScaleNormal="70" workbookViewId="0">
      <selection activeCell="T19" sqref="T1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9</v>
      </c>
      <c r="C2" s="74"/>
      <c r="D2" s="74"/>
      <c r="E2" s="74"/>
      <c r="F2" s="74"/>
      <c r="G2" s="74"/>
      <c r="H2" s="74"/>
      <c r="I2" s="8"/>
      <c r="J2" s="75">
        <v>2019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43794</v>
      </c>
      <c r="C5" s="78"/>
      <c r="D5" s="78"/>
      <c r="E5" s="78"/>
      <c r="F5" s="78"/>
      <c r="G5" s="70">
        <f>INDEX(agenda,,2)</f>
        <v>43795</v>
      </c>
      <c r="H5" s="70"/>
      <c r="I5" s="70"/>
      <c r="J5" s="70"/>
      <c r="K5" s="70"/>
      <c r="L5" s="70">
        <f>INDEX(agenda,,3)</f>
        <v>43796</v>
      </c>
      <c r="M5" s="70"/>
      <c r="N5" s="70"/>
      <c r="O5" s="70"/>
      <c r="P5" s="70"/>
      <c r="Q5" s="70">
        <f>INDEX(agenda,,4)</f>
        <v>43797</v>
      </c>
      <c r="R5" s="70"/>
      <c r="S5" s="70"/>
      <c r="T5" s="70"/>
      <c r="U5" s="70"/>
      <c r="V5" s="70">
        <f>INDEX(agenda,,5)</f>
        <v>43798</v>
      </c>
      <c r="W5" s="70"/>
      <c r="X5" s="70"/>
      <c r="Y5" s="70"/>
      <c r="Z5" s="70"/>
      <c r="AA5" s="71">
        <f>INDEX(agenda,,6)</f>
        <v>43799</v>
      </c>
      <c r="AB5" s="71"/>
      <c r="AC5" s="71"/>
      <c r="AD5" s="71"/>
      <c r="AE5" s="71"/>
      <c r="AF5" s="72">
        <f>INDEX(agenda,,7)</f>
        <v>43800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43794</v>
      </c>
      <c r="D6" s="46"/>
      <c r="E6" s="46"/>
      <c r="F6" s="47"/>
      <c r="G6" s="48"/>
      <c r="H6" s="46">
        <f>INDEX(agenda,ndx+0,2)</f>
        <v>43795</v>
      </c>
      <c r="I6" s="46"/>
      <c r="J6" s="46"/>
      <c r="K6" s="47"/>
      <c r="L6" s="48"/>
      <c r="M6" s="46">
        <f>INDEX(agenda,ndx+0,3)</f>
        <v>43796</v>
      </c>
      <c r="N6" s="46"/>
      <c r="O6" s="46"/>
      <c r="P6" s="47"/>
      <c r="Q6" s="48"/>
      <c r="R6" s="46">
        <f>INDEX(agenda,ndx+0,4)</f>
        <v>43797</v>
      </c>
      <c r="S6" s="46"/>
      <c r="T6" s="46"/>
      <c r="U6" s="47"/>
      <c r="V6" s="48"/>
      <c r="W6" s="46">
        <f>INDEX(agenda,ndx+0,5)</f>
        <v>43798</v>
      </c>
      <c r="X6" s="46"/>
      <c r="Y6" s="46"/>
      <c r="Z6" s="47"/>
      <c r="AA6" s="48"/>
      <c r="AB6" s="46">
        <f>INDEX(agenda,ndx+0,6)</f>
        <v>43799</v>
      </c>
      <c r="AC6" s="5"/>
      <c r="AD6" s="5"/>
      <c r="AE6" s="3"/>
      <c r="AF6" s="4"/>
      <c r="AG6" s="5">
        <f>INDEX(agenda,ndx+0,7)</f>
        <v>43800</v>
      </c>
      <c r="AH6" s="5"/>
      <c r="AI6" s="5"/>
      <c r="AJ6" s="3"/>
    </row>
    <row r="7" spans="2:36" ht="59.25" customHeight="1" x14ac:dyDescent="0.3">
      <c r="B7" s="4"/>
      <c r="C7" s="82"/>
      <c r="D7" s="82"/>
      <c r="E7" s="82"/>
      <c r="F7" s="16"/>
      <c r="G7" s="17"/>
      <c r="H7" s="18"/>
      <c r="I7" s="18"/>
      <c r="J7" s="18"/>
      <c r="K7" s="16"/>
      <c r="L7" s="17"/>
      <c r="M7" s="18"/>
      <c r="N7" s="18"/>
      <c r="O7" s="18"/>
      <c r="P7" s="16"/>
      <c r="Q7" s="17"/>
      <c r="R7" s="18"/>
      <c r="S7" s="18"/>
      <c r="T7" s="18"/>
      <c r="U7" s="3"/>
      <c r="V7" s="4"/>
      <c r="W7" s="6"/>
      <c r="X7" s="6"/>
      <c r="Y7" s="6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43801</v>
      </c>
      <c r="D8" s="5"/>
      <c r="E8" s="5"/>
      <c r="F8" s="3"/>
      <c r="G8" s="4"/>
      <c r="H8" s="5">
        <f>INDEX(agenda,ndx+1,2)</f>
        <v>43802</v>
      </c>
      <c r="I8" s="5"/>
      <c r="J8" s="5"/>
      <c r="K8" s="3"/>
      <c r="L8" s="4"/>
      <c r="M8" s="5">
        <f>INDEX(agenda,ndx+1,3)</f>
        <v>43803</v>
      </c>
      <c r="N8" s="5"/>
      <c r="O8" s="5"/>
      <c r="P8" s="3"/>
      <c r="Q8" s="4"/>
      <c r="R8" s="5">
        <f>INDEX(agenda,ndx+1,4)</f>
        <v>43804</v>
      </c>
      <c r="S8" s="5"/>
      <c r="T8" s="5"/>
      <c r="U8" s="3"/>
      <c r="V8" s="4"/>
      <c r="W8" s="5">
        <f>INDEX(agenda,ndx+1,5)</f>
        <v>43805</v>
      </c>
      <c r="X8" s="5"/>
      <c r="Y8" s="5"/>
      <c r="Z8" s="3"/>
      <c r="AA8" s="4"/>
      <c r="AB8" s="11">
        <f>INDEX(agenda,ndx+1,6)</f>
        <v>43806</v>
      </c>
      <c r="AC8" s="11"/>
      <c r="AD8" s="11"/>
      <c r="AE8" s="12"/>
      <c r="AF8" s="13"/>
      <c r="AG8" s="11">
        <f>INDEX(agenda,ndx+1,7)</f>
        <v>43807</v>
      </c>
      <c r="AH8" s="11"/>
      <c r="AI8" s="11"/>
      <c r="AJ8" s="3"/>
    </row>
    <row r="9" spans="2:36" ht="59.25" customHeight="1" x14ac:dyDescent="0.3">
      <c r="B9" s="4"/>
      <c r="C9" s="6"/>
      <c r="D9" s="6"/>
      <c r="E9" s="6"/>
      <c r="F9" s="3"/>
      <c r="G9" s="4"/>
      <c r="H9" s="6"/>
      <c r="I9" s="6"/>
      <c r="J9" s="6"/>
      <c r="K9" s="3"/>
      <c r="L9" s="4"/>
      <c r="M9" s="6"/>
      <c r="N9" s="6"/>
      <c r="O9" s="6"/>
      <c r="P9" s="3"/>
      <c r="Q9" s="4"/>
      <c r="R9" s="6" t="s">
        <v>88</v>
      </c>
      <c r="S9" s="6"/>
      <c r="T9" s="6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ht="24" customHeight="1" x14ac:dyDescent="0.3">
      <c r="B10" s="4"/>
      <c r="C10" s="5">
        <f>INDEX(agenda,ndx+2,1)</f>
        <v>43808</v>
      </c>
      <c r="D10" s="5"/>
      <c r="E10" s="5"/>
      <c r="F10" s="3"/>
      <c r="G10" s="4"/>
      <c r="H10" s="5">
        <f>INDEX(agenda,ndx+2,2)</f>
        <v>43809</v>
      </c>
      <c r="I10" s="5"/>
      <c r="J10" s="5"/>
      <c r="K10" s="3"/>
      <c r="L10" s="4"/>
      <c r="M10" s="5">
        <f>INDEX(agenda,ndx+2,3)</f>
        <v>43810</v>
      </c>
      <c r="N10" s="5"/>
      <c r="O10" s="5"/>
      <c r="P10" s="3"/>
      <c r="Q10" s="4"/>
      <c r="R10" s="5">
        <f>INDEX(agenda,ndx+2,4)</f>
        <v>43811</v>
      </c>
      <c r="S10" s="5"/>
      <c r="T10" s="5"/>
      <c r="U10" s="3"/>
      <c r="V10" s="4"/>
      <c r="W10" s="5">
        <f>INDEX(agenda,ndx+2,5)</f>
        <v>43812</v>
      </c>
      <c r="X10" s="5"/>
      <c r="Y10" s="5"/>
      <c r="Z10" s="3"/>
      <c r="AA10" s="4"/>
      <c r="AB10" s="11">
        <f>INDEX(agenda,ndx+2,6)</f>
        <v>43813</v>
      </c>
      <c r="AC10" s="11"/>
      <c r="AD10" s="11"/>
      <c r="AE10" s="12"/>
      <c r="AF10" s="13"/>
      <c r="AG10" s="11">
        <f>INDEX(agenda,ndx+2,7)</f>
        <v>43814</v>
      </c>
      <c r="AH10" s="11"/>
      <c r="AI10" s="11"/>
      <c r="AJ10" s="3"/>
    </row>
    <row r="11" spans="2:36" ht="59.25" customHeight="1" x14ac:dyDescent="0.3">
      <c r="B11" s="4"/>
      <c r="C11" s="6"/>
      <c r="D11" s="6"/>
      <c r="E11" s="6"/>
      <c r="F11" s="3"/>
      <c r="G11" s="4"/>
      <c r="H11" s="6"/>
      <c r="I11" s="6"/>
      <c r="J11" s="6"/>
      <c r="K11" s="3"/>
      <c r="L11" s="4"/>
      <c r="M11" s="6"/>
      <c r="N11" s="6"/>
      <c r="O11" s="6"/>
      <c r="P11" s="3"/>
      <c r="Q11" s="4"/>
      <c r="R11" s="6"/>
      <c r="S11" s="6"/>
      <c r="T11" s="6"/>
      <c r="U11" s="3"/>
      <c r="V11" s="4"/>
      <c r="W11" s="6"/>
      <c r="X11" s="6"/>
      <c r="Y11" s="6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ht="24" customHeight="1" x14ac:dyDescent="0.3">
      <c r="B12" s="4"/>
      <c r="C12" s="5">
        <f>INDEX(agenda,ndx+3,1)</f>
        <v>43815</v>
      </c>
      <c r="D12" s="5"/>
      <c r="E12" s="5"/>
      <c r="F12" s="3"/>
      <c r="G12" s="4"/>
      <c r="H12" s="5">
        <f>INDEX(agenda,ndx+3,2)</f>
        <v>43816</v>
      </c>
      <c r="I12" s="5"/>
      <c r="J12" s="5"/>
      <c r="K12" s="3"/>
      <c r="L12" s="4"/>
      <c r="M12" s="5">
        <f>INDEX(agenda,ndx+3,3)</f>
        <v>43817</v>
      </c>
      <c r="N12" s="5"/>
      <c r="O12" s="5"/>
      <c r="P12" s="3"/>
      <c r="Q12" s="4"/>
      <c r="R12" s="5">
        <f>INDEX(agenda,ndx+3,4)</f>
        <v>43818</v>
      </c>
      <c r="S12" s="5"/>
      <c r="T12" s="5"/>
      <c r="U12" s="3"/>
      <c r="V12" s="4"/>
      <c r="W12" s="5">
        <f>INDEX(agenda,ndx+3,5)</f>
        <v>43819</v>
      </c>
      <c r="X12" s="5"/>
      <c r="Y12" s="5"/>
      <c r="Z12" s="3"/>
      <c r="AA12" s="4"/>
      <c r="AB12" s="11">
        <f>INDEX(agenda,ndx+3,6)</f>
        <v>43820</v>
      </c>
      <c r="AC12" s="11"/>
      <c r="AD12" s="11"/>
      <c r="AE12" s="12"/>
      <c r="AF12" s="13"/>
      <c r="AG12" s="11">
        <f>INDEX(agenda,ndx+3,7)</f>
        <v>43821</v>
      </c>
      <c r="AH12" s="11"/>
      <c r="AI12" s="11"/>
      <c r="AJ12" s="3"/>
    </row>
    <row r="13" spans="2:36" ht="59.25" customHeight="1" x14ac:dyDescent="0.3">
      <c r="B13" s="4"/>
      <c r="C13" s="6"/>
      <c r="D13" s="6"/>
      <c r="E13" s="6"/>
      <c r="F13" s="3"/>
      <c r="G13" s="4"/>
      <c r="H13" s="6"/>
      <c r="I13" s="6"/>
      <c r="J13" s="6"/>
      <c r="K13" s="3"/>
      <c r="L13" s="4"/>
      <c r="M13" s="6"/>
      <c r="N13" s="6"/>
      <c r="O13" s="6"/>
      <c r="P13" s="3"/>
      <c r="Q13" s="4"/>
      <c r="R13" s="6" t="s">
        <v>89</v>
      </c>
      <c r="S13" s="6"/>
      <c r="T13" s="6"/>
      <c r="U13" s="3"/>
      <c r="V13" s="4"/>
      <c r="W13" s="14" t="s">
        <v>68</v>
      </c>
      <c r="X13" s="14"/>
      <c r="Y13" s="14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ht="24" customHeight="1" x14ac:dyDescent="0.3">
      <c r="B14" s="4"/>
      <c r="C14" s="5">
        <f>INDEX(agenda,ndx+4,1)</f>
        <v>43822</v>
      </c>
      <c r="D14" s="5"/>
      <c r="E14" s="5"/>
      <c r="F14" s="3"/>
      <c r="G14" s="4"/>
      <c r="H14" s="5">
        <f>INDEX(agenda,ndx+4,2)</f>
        <v>43823</v>
      </c>
      <c r="I14" s="5"/>
      <c r="J14" s="5"/>
      <c r="K14" s="3"/>
      <c r="L14" s="4"/>
      <c r="M14" s="5">
        <f>INDEX(agenda,ndx+4,3)</f>
        <v>43824</v>
      </c>
      <c r="N14" s="5"/>
      <c r="O14" s="5"/>
      <c r="P14" s="3"/>
      <c r="Q14" s="4"/>
      <c r="R14" s="5">
        <f>INDEX(agenda,ndx+4,4)</f>
        <v>43825</v>
      </c>
      <c r="S14" s="5"/>
      <c r="T14" s="5"/>
      <c r="U14" s="3"/>
      <c r="V14" s="4"/>
      <c r="W14" s="5">
        <f>INDEX(agenda,ndx+4,5)</f>
        <v>43826</v>
      </c>
      <c r="X14" s="5"/>
      <c r="Y14" s="5"/>
      <c r="Z14" s="3"/>
      <c r="AA14" s="4"/>
      <c r="AB14" s="11">
        <f>INDEX(agenda,ndx+4,6)</f>
        <v>43827</v>
      </c>
      <c r="AC14" s="11"/>
      <c r="AD14" s="11"/>
      <c r="AE14" s="12"/>
      <c r="AF14" s="13"/>
      <c r="AG14" s="11">
        <f>INDEX(agenda,ndx+4,7)</f>
        <v>43828</v>
      </c>
      <c r="AH14" s="11"/>
      <c r="AI14" s="11"/>
      <c r="AJ14" s="3"/>
    </row>
    <row r="15" spans="2:36" ht="59.25" customHeight="1" x14ac:dyDescent="0.3">
      <c r="B15" s="4"/>
      <c r="C15" s="9" t="s">
        <v>17</v>
      </c>
      <c r="D15" s="9"/>
      <c r="E15" s="9"/>
      <c r="F15" s="21"/>
      <c r="G15" s="22"/>
      <c r="H15" s="9" t="s">
        <v>17</v>
      </c>
      <c r="I15" s="9"/>
      <c r="J15" s="9"/>
      <c r="K15" s="21"/>
      <c r="L15" s="22"/>
      <c r="M15" s="9" t="s">
        <v>17</v>
      </c>
      <c r="N15" s="9"/>
      <c r="O15" s="9"/>
      <c r="P15" s="21"/>
      <c r="Q15" s="22"/>
      <c r="R15" s="9" t="s">
        <v>17</v>
      </c>
      <c r="S15" s="9"/>
      <c r="T15" s="9"/>
      <c r="U15" s="21"/>
      <c r="V15" s="22"/>
      <c r="W15" s="9" t="s">
        <v>17</v>
      </c>
      <c r="X15" s="9"/>
      <c r="Y15" s="9"/>
      <c r="Z15" s="3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5">
        <f>INDEX(agenda,ndx+5,1)</f>
        <v>43829</v>
      </c>
      <c r="D16" s="5"/>
      <c r="E16" s="5"/>
      <c r="F16" s="3"/>
      <c r="G16" s="4"/>
      <c r="H16" s="5">
        <f>INDEX(agenda,ndx+5,2)</f>
        <v>43830</v>
      </c>
      <c r="I16" s="5"/>
      <c r="J16" s="5"/>
      <c r="K16" s="3"/>
      <c r="L16" s="4"/>
      <c r="M16" s="46">
        <f>INDEX(agenda,ndx+5,3)</f>
        <v>43831</v>
      </c>
      <c r="N16" s="46"/>
      <c r="O16" s="46"/>
      <c r="P16" s="47"/>
      <c r="Q16" s="48"/>
      <c r="R16" s="46">
        <f>INDEX(agenda,ndx+5,4)</f>
        <v>43832</v>
      </c>
      <c r="S16" s="46"/>
      <c r="T16" s="46"/>
      <c r="U16" s="47"/>
      <c r="V16" s="48"/>
      <c r="W16" s="46">
        <f>INDEX(agenda,ndx+5,5)</f>
        <v>43833</v>
      </c>
      <c r="X16" s="46"/>
      <c r="Y16" s="46"/>
      <c r="Z16" s="47"/>
      <c r="AA16" s="48"/>
      <c r="AB16" s="49">
        <f>INDEX(agenda,ndx+5,6)</f>
        <v>43834</v>
      </c>
      <c r="AC16" s="49"/>
      <c r="AD16" s="49"/>
      <c r="AE16" s="60"/>
      <c r="AF16" s="61"/>
      <c r="AG16" s="49">
        <f>INDEX(agenda,ndx+5,7)</f>
        <v>43835</v>
      </c>
      <c r="AH16" s="11"/>
      <c r="AI16" s="11"/>
      <c r="AJ16" s="3"/>
    </row>
    <row r="17" spans="2:36" ht="59.25" customHeight="1" thickBot="1" x14ac:dyDescent="0.35">
      <c r="B17" s="4"/>
      <c r="C17" s="10" t="s">
        <v>17</v>
      </c>
      <c r="D17" s="10"/>
      <c r="E17" s="10"/>
      <c r="F17" s="21"/>
      <c r="G17" s="22"/>
      <c r="H17" s="10" t="s">
        <v>17</v>
      </c>
      <c r="I17" s="10"/>
      <c r="J17" s="10"/>
      <c r="K17" s="12"/>
      <c r="L17" s="13"/>
      <c r="M17" s="10"/>
      <c r="N17" s="10"/>
      <c r="O17" s="10"/>
      <c r="P17" s="21"/>
      <c r="Q17" s="22"/>
      <c r="R17" s="10"/>
      <c r="S17" s="10"/>
      <c r="T17" s="10"/>
      <c r="U17" s="21"/>
      <c r="V17" s="22"/>
      <c r="W17" s="10"/>
      <c r="X17" s="10"/>
      <c r="Y17" s="10"/>
      <c r="Z17" s="3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46</v>
      </c>
      <c r="D19" s="1"/>
      <c r="E19" s="1"/>
      <c r="F19" s="1" t="s">
        <v>49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47</v>
      </c>
      <c r="D20" s="1"/>
      <c r="E20" s="1"/>
      <c r="F20" s="1" t="s">
        <v>69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 t="s">
        <v>48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1">
    <mergeCell ref="V5:Z5"/>
    <mergeCell ref="AA5:AE5"/>
    <mergeCell ref="AF5:AJ5"/>
    <mergeCell ref="C7:E7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B10" zoomScale="70" zoomScaleNormal="70" workbookViewId="0">
      <selection activeCell="H9" sqref="H9:J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4</v>
      </c>
      <c r="C2" s="74"/>
      <c r="D2" s="74"/>
      <c r="E2" s="74"/>
      <c r="F2" s="74"/>
      <c r="G2" s="74"/>
      <c r="H2" s="74"/>
      <c r="I2" s="8"/>
      <c r="J2" s="75">
        <v>2020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43822</v>
      </c>
      <c r="C5" s="78"/>
      <c r="D5" s="78"/>
      <c r="E5" s="78"/>
      <c r="F5" s="78"/>
      <c r="G5" s="70">
        <f>INDEX(agenda,,2)</f>
        <v>43823</v>
      </c>
      <c r="H5" s="70"/>
      <c r="I5" s="70"/>
      <c r="J5" s="70"/>
      <c r="K5" s="70"/>
      <c r="L5" s="70">
        <f>INDEX(agenda,,3)</f>
        <v>43824</v>
      </c>
      <c r="M5" s="70"/>
      <c r="N5" s="70"/>
      <c r="O5" s="70"/>
      <c r="P5" s="70"/>
      <c r="Q5" s="70">
        <f>INDEX(agenda,,4)</f>
        <v>43825</v>
      </c>
      <c r="R5" s="70"/>
      <c r="S5" s="70"/>
      <c r="T5" s="70"/>
      <c r="U5" s="70"/>
      <c r="V5" s="70">
        <f>INDEX(agenda,,5)</f>
        <v>43826</v>
      </c>
      <c r="W5" s="70"/>
      <c r="X5" s="70"/>
      <c r="Y5" s="70"/>
      <c r="Z5" s="70"/>
      <c r="AA5" s="71">
        <f>INDEX(agenda,,6)</f>
        <v>43827</v>
      </c>
      <c r="AB5" s="71"/>
      <c r="AC5" s="71"/>
      <c r="AD5" s="71"/>
      <c r="AE5" s="71"/>
      <c r="AF5" s="72">
        <f>INDEX(agenda,,7)</f>
        <v>43828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43829</v>
      </c>
      <c r="D6" s="46"/>
      <c r="E6" s="46"/>
      <c r="F6" s="47"/>
      <c r="G6" s="48"/>
      <c r="H6" s="46">
        <f>INDEX(agenda,ndx+0,2)</f>
        <v>43830</v>
      </c>
      <c r="I6" s="46"/>
      <c r="J6" s="46"/>
      <c r="K6" s="3"/>
      <c r="L6" s="4"/>
      <c r="M6" s="5">
        <f>INDEX(agenda,ndx+0,3)</f>
        <v>43831</v>
      </c>
      <c r="N6" s="5"/>
      <c r="O6" s="5"/>
      <c r="P6" s="3"/>
      <c r="Q6" s="4"/>
      <c r="R6" s="5">
        <f>INDEX(agenda,ndx+0,4)</f>
        <v>43832</v>
      </c>
      <c r="S6" s="5"/>
      <c r="T6" s="5"/>
      <c r="U6" s="3"/>
      <c r="V6" s="4"/>
      <c r="W6" s="5">
        <f>INDEX(agenda,ndx+0,5)</f>
        <v>43833</v>
      </c>
      <c r="X6" s="5"/>
      <c r="Y6" s="5"/>
      <c r="Z6" s="3"/>
      <c r="AA6" s="4"/>
      <c r="AB6" s="5">
        <f>INDEX(agenda,ndx+0,6)</f>
        <v>43834</v>
      </c>
      <c r="AC6" s="5"/>
      <c r="AD6" s="5"/>
      <c r="AE6" s="3"/>
      <c r="AF6" s="4"/>
      <c r="AG6" s="5">
        <f>INDEX(agenda,ndx+0,7)</f>
        <v>43835</v>
      </c>
      <c r="AH6" s="5"/>
      <c r="AI6" s="5"/>
      <c r="AJ6" s="3"/>
    </row>
    <row r="7" spans="2:36" ht="59.25" customHeight="1" x14ac:dyDescent="0.3">
      <c r="B7" s="4"/>
      <c r="C7" s="87"/>
      <c r="D7" s="87"/>
      <c r="E7" s="87"/>
      <c r="F7" s="21"/>
      <c r="G7" s="22"/>
      <c r="H7" s="9"/>
      <c r="I7" s="9"/>
      <c r="J7" s="9"/>
      <c r="K7" s="21"/>
      <c r="L7" s="22"/>
      <c r="M7" s="9" t="s">
        <v>17</v>
      </c>
      <c r="N7" s="9"/>
      <c r="O7" s="9"/>
      <c r="P7" s="21"/>
      <c r="Q7" s="22"/>
      <c r="R7" s="9" t="s">
        <v>17</v>
      </c>
      <c r="S7" s="9"/>
      <c r="T7" s="9"/>
      <c r="U7" s="21"/>
      <c r="V7" s="22"/>
      <c r="W7" s="9" t="s">
        <v>17</v>
      </c>
      <c r="X7" s="9"/>
      <c r="Y7" s="9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43836</v>
      </c>
      <c r="D8" s="5"/>
      <c r="E8" s="5"/>
      <c r="F8" s="3"/>
      <c r="G8" s="4"/>
      <c r="H8" s="5">
        <f>INDEX(agenda,ndx+1,2)</f>
        <v>43837</v>
      </c>
      <c r="I8" s="5"/>
      <c r="J8" s="5"/>
      <c r="K8" s="3"/>
      <c r="L8" s="4"/>
      <c r="M8" s="5">
        <f>INDEX(agenda,ndx+1,3)</f>
        <v>43838</v>
      </c>
      <c r="N8" s="5"/>
      <c r="O8" s="5"/>
      <c r="P8" s="3"/>
      <c r="Q8" s="4"/>
      <c r="R8" s="5">
        <f>INDEX(agenda,ndx+1,4)</f>
        <v>43839</v>
      </c>
      <c r="S8" s="5"/>
      <c r="T8" s="5"/>
      <c r="U8" s="3"/>
      <c r="V8" s="4"/>
      <c r="W8" s="5">
        <f>INDEX(agenda,ndx+1,5)</f>
        <v>43840</v>
      </c>
      <c r="X8" s="5"/>
      <c r="Y8" s="5"/>
      <c r="Z8" s="3"/>
      <c r="AA8" s="4"/>
      <c r="AB8" s="11">
        <f>INDEX(agenda,ndx+1,6)</f>
        <v>43841</v>
      </c>
      <c r="AC8" s="11"/>
      <c r="AD8" s="11"/>
      <c r="AE8" s="12"/>
      <c r="AF8" s="13"/>
      <c r="AG8" s="11">
        <f>INDEX(agenda,ndx+1,7)</f>
        <v>43842</v>
      </c>
      <c r="AH8" s="11"/>
      <c r="AI8" s="11"/>
      <c r="AJ8" s="3"/>
    </row>
    <row r="9" spans="2:36" ht="59.25" customHeight="1" x14ac:dyDescent="0.3">
      <c r="B9" s="4"/>
      <c r="C9" s="6"/>
      <c r="D9" s="6"/>
      <c r="E9" s="6"/>
      <c r="F9" s="3"/>
      <c r="G9" s="4"/>
      <c r="H9" s="86"/>
      <c r="I9" s="86"/>
      <c r="J9" s="86"/>
      <c r="K9" s="3"/>
      <c r="L9" s="4"/>
      <c r="M9" s="6"/>
      <c r="N9" s="6"/>
      <c r="O9" s="6"/>
      <c r="P9" s="3"/>
      <c r="Q9" s="4"/>
      <c r="R9" s="6"/>
      <c r="S9" s="6"/>
      <c r="T9" s="6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ht="24" customHeight="1" x14ac:dyDescent="0.3">
      <c r="B10" s="4"/>
      <c r="C10" s="5">
        <f>INDEX(agenda,ndx+2,1)</f>
        <v>43843</v>
      </c>
      <c r="D10" s="5"/>
      <c r="E10" s="5"/>
      <c r="F10" s="3"/>
      <c r="G10" s="4"/>
      <c r="H10" s="5">
        <f>INDEX(agenda,ndx+2,2)</f>
        <v>43844</v>
      </c>
      <c r="I10" s="5"/>
      <c r="J10" s="5"/>
      <c r="K10" s="3"/>
      <c r="L10" s="4"/>
      <c r="M10" s="5">
        <f>INDEX(agenda,ndx+2,3)</f>
        <v>43845</v>
      </c>
      <c r="N10" s="5"/>
      <c r="O10" s="5"/>
      <c r="P10" s="3"/>
      <c r="Q10" s="4"/>
      <c r="R10" s="5">
        <f>INDEX(agenda,ndx+2,4)</f>
        <v>43846</v>
      </c>
      <c r="S10" s="5"/>
      <c r="T10" s="5"/>
      <c r="U10" s="3"/>
      <c r="V10" s="4"/>
      <c r="W10" s="5">
        <f>INDEX(agenda,ndx+2,5)</f>
        <v>43847</v>
      </c>
      <c r="X10" s="5"/>
      <c r="Y10" s="5"/>
      <c r="Z10" s="3"/>
      <c r="AA10" s="4"/>
      <c r="AB10" s="11">
        <f>INDEX(agenda,ndx+2,6)</f>
        <v>43848</v>
      </c>
      <c r="AC10" s="11"/>
      <c r="AD10" s="11"/>
      <c r="AE10" s="12"/>
      <c r="AF10" s="13"/>
      <c r="AG10" s="11">
        <f>INDEX(agenda,ndx+2,7)</f>
        <v>43849</v>
      </c>
      <c r="AH10" s="11"/>
      <c r="AI10" s="11"/>
      <c r="AJ10" s="3"/>
    </row>
    <row r="11" spans="2:36" ht="59.25" customHeight="1" x14ac:dyDescent="0.3">
      <c r="B11" s="4"/>
      <c r="C11" s="6"/>
      <c r="D11" s="6"/>
      <c r="E11" s="6"/>
      <c r="F11" s="3"/>
      <c r="G11" s="4"/>
      <c r="H11" s="6" t="s">
        <v>36</v>
      </c>
      <c r="I11" s="6"/>
      <c r="J11" s="6"/>
      <c r="K11" s="3"/>
      <c r="L11" s="4"/>
      <c r="M11" s="6"/>
      <c r="N11" s="6"/>
      <c r="O11" s="6"/>
      <c r="P11" s="3"/>
      <c r="Q11" s="4"/>
      <c r="R11" s="6"/>
      <c r="S11" s="6"/>
      <c r="T11" s="6"/>
      <c r="U11" s="3"/>
      <c r="V11" s="4"/>
      <c r="W11" s="6"/>
      <c r="X11" s="6"/>
      <c r="Y11" s="6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ht="24" customHeight="1" x14ac:dyDescent="0.3">
      <c r="B12" s="4"/>
      <c r="C12" s="5">
        <f>INDEX(agenda,ndx+3,1)</f>
        <v>43850</v>
      </c>
      <c r="D12" s="5"/>
      <c r="E12" s="5"/>
      <c r="F12" s="3"/>
      <c r="G12" s="4"/>
      <c r="H12" s="5">
        <f>INDEX(agenda,ndx+3,2)</f>
        <v>43851</v>
      </c>
      <c r="I12" s="5"/>
      <c r="J12" s="5"/>
      <c r="K12" s="3"/>
      <c r="L12" s="4"/>
      <c r="M12" s="5">
        <f>INDEX(agenda,ndx+3,3)</f>
        <v>43852</v>
      </c>
      <c r="N12" s="5"/>
      <c r="O12" s="5"/>
      <c r="P12" s="3"/>
      <c r="Q12" s="4"/>
      <c r="R12" s="5">
        <f>INDEX(agenda,ndx+3,4)</f>
        <v>43853</v>
      </c>
      <c r="S12" s="5"/>
      <c r="T12" s="5"/>
      <c r="U12" s="3"/>
      <c r="V12" s="4"/>
      <c r="W12" s="5">
        <f>INDEX(agenda,ndx+3,5)</f>
        <v>43854</v>
      </c>
      <c r="X12" s="5"/>
      <c r="Y12" s="5"/>
      <c r="Z12" s="3"/>
      <c r="AA12" s="4"/>
      <c r="AB12" s="11">
        <f>INDEX(agenda,ndx+3,6)</f>
        <v>43855</v>
      </c>
      <c r="AC12" s="11"/>
      <c r="AD12" s="11"/>
      <c r="AE12" s="12"/>
      <c r="AF12" s="13"/>
      <c r="AG12" s="11">
        <f>INDEX(agenda,ndx+3,7)</f>
        <v>43856</v>
      </c>
      <c r="AH12" s="11"/>
      <c r="AI12" s="11"/>
      <c r="AJ12" s="3"/>
    </row>
    <row r="13" spans="2:36" ht="59.25" customHeight="1" x14ac:dyDescent="0.3">
      <c r="B13" s="4"/>
      <c r="C13" s="6"/>
      <c r="D13" s="6"/>
      <c r="E13" s="6"/>
      <c r="F13" s="3"/>
      <c r="G13" s="4"/>
      <c r="H13" s="6"/>
      <c r="I13" s="6"/>
      <c r="J13" s="6"/>
      <c r="K13" s="3"/>
      <c r="L13" s="4"/>
      <c r="M13" s="6"/>
      <c r="N13" s="6"/>
      <c r="O13" s="6"/>
      <c r="P13" s="3"/>
      <c r="Q13" s="4"/>
      <c r="R13" s="6"/>
      <c r="S13" s="6"/>
      <c r="T13" s="6"/>
      <c r="U13" s="3"/>
      <c r="V13" s="4"/>
      <c r="W13" s="6"/>
      <c r="X13" s="6"/>
      <c r="Y13" s="6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ht="24" customHeight="1" x14ac:dyDescent="0.3">
      <c r="B14" s="4"/>
      <c r="C14" s="5">
        <f>INDEX(agenda,ndx+4,1)</f>
        <v>43857</v>
      </c>
      <c r="D14" s="5"/>
      <c r="E14" s="5"/>
      <c r="F14" s="3"/>
      <c r="G14" s="4"/>
      <c r="H14" s="5">
        <f>INDEX(agenda,ndx+4,2)</f>
        <v>43858</v>
      </c>
      <c r="I14" s="5"/>
      <c r="J14" s="5"/>
      <c r="K14" s="3"/>
      <c r="L14" s="4"/>
      <c r="M14" s="5">
        <f>INDEX(agenda,ndx+4,3)</f>
        <v>43859</v>
      </c>
      <c r="N14" s="5"/>
      <c r="O14" s="5"/>
      <c r="P14" s="3"/>
      <c r="Q14" s="4"/>
      <c r="R14" s="5">
        <f>INDEX(agenda,ndx+4,4)</f>
        <v>43860</v>
      </c>
      <c r="S14" s="5"/>
      <c r="T14" s="5"/>
      <c r="U14" s="3"/>
      <c r="V14" s="4"/>
      <c r="W14" s="5">
        <f>INDEX(agenda,ndx+4,5)</f>
        <v>43861</v>
      </c>
      <c r="X14" s="5"/>
      <c r="Y14" s="5"/>
      <c r="Z14" s="3"/>
      <c r="AA14" s="4"/>
      <c r="AB14" s="49">
        <f>INDEX(agenda,ndx+4,6)</f>
        <v>43862</v>
      </c>
      <c r="AC14" s="49"/>
      <c r="AD14" s="49"/>
      <c r="AE14" s="60"/>
      <c r="AF14" s="61"/>
      <c r="AG14" s="49">
        <f>INDEX(agenda,ndx+4,7)</f>
        <v>43863</v>
      </c>
      <c r="AH14" s="11"/>
      <c r="AI14" s="11"/>
      <c r="AJ14" s="3"/>
    </row>
    <row r="15" spans="2:36" ht="59.25" customHeight="1" x14ac:dyDescent="0.3">
      <c r="B15" s="4"/>
      <c r="C15" s="6" t="s">
        <v>87</v>
      </c>
      <c r="D15" s="6"/>
      <c r="E15" s="6"/>
      <c r="F15" s="3"/>
      <c r="G15" s="4"/>
      <c r="H15" s="6"/>
      <c r="I15" s="6"/>
      <c r="J15" s="6"/>
      <c r="K15" s="3"/>
      <c r="L15" s="4"/>
      <c r="M15" s="6"/>
      <c r="N15" s="6"/>
      <c r="O15" s="6"/>
      <c r="P15" s="3"/>
      <c r="Q15" s="4"/>
      <c r="R15" s="6"/>
      <c r="S15" s="6"/>
      <c r="T15" s="6"/>
      <c r="U15" s="3"/>
      <c r="V15" s="4"/>
      <c r="W15" s="14"/>
      <c r="X15" s="14"/>
      <c r="Y15" s="14"/>
      <c r="Z15" s="3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46">
        <f>INDEX(agenda,ndx+5,1)</f>
        <v>43864</v>
      </c>
      <c r="D16" s="46"/>
      <c r="E16" s="46"/>
      <c r="F16" s="47"/>
      <c r="G16" s="48"/>
      <c r="H16" s="46">
        <f>INDEX(agenda,ndx+5,2)</f>
        <v>43865</v>
      </c>
      <c r="I16" s="46"/>
      <c r="J16" s="46"/>
      <c r="K16" s="47"/>
      <c r="L16" s="48"/>
      <c r="M16" s="46">
        <f>INDEX(agenda,ndx+5,3)</f>
        <v>43866</v>
      </c>
      <c r="N16" s="46"/>
      <c r="O16" s="46"/>
      <c r="P16" s="47"/>
      <c r="Q16" s="48"/>
      <c r="R16" s="46">
        <f>INDEX(agenda,ndx+5,4)</f>
        <v>43867</v>
      </c>
      <c r="S16" s="46"/>
      <c r="T16" s="46"/>
      <c r="U16" s="47"/>
      <c r="V16" s="48"/>
      <c r="W16" s="46">
        <f>INDEX(agenda,ndx+5,5)</f>
        <v>43868</v>
      </c>
      <c r="X16" s="46"/>
      <c r="Y16" s="46"/>
      <c r="Z16" s="47"/>
      <c r="AA16" s="48"/>
      <c r="AB16" s="49">
        <f>INDEX(agenda,ndx+5,6)</f>
        <v>43869</v>
      </c>
      <c r="AC16" s="49"/>
      <c r="AD16" s="49"/>
      <c r="AE16" s="60"/>
      <c r="AF16" s="61"/>
      <c r="AG16" s="49">
        <f>INDEX(agenda,ndx+5,7)</f>
        <v>43870</v>
      </c>
      <c r="AH16" s="11"/>
      <c r="AI16" s="11"/>
      <c r="AJ16" s="3"/>
    </row>
    <row r="17" spans="2:36" ht="59.25" customHeight="1" thickBot="1" x14ac:dyDescent="0.35">
      <c r="B17" s="4"/>
      <c r="C17" s="15"/>
      <c r="D17" s="15"/>
      <c r="E17" s="15"/>
      <c r="F17" s="12"/>
      <c r="G17" s="13"/>
      <c r="H17" s="15"/>
      <c r="I17" s="15"/>
      <c r="J17" s="15"/>
      <c r="K17" s="12"/>
      <c r="L17" s="13"/>
      <c r="M17" s="19"/>
      <c r="N17" s="19"/>
      <c r="O17" s="19"/>
      <c r="P17" s="16"/>
      <c r="Q17" s="17"/>
      <c r="R17" s="19"/>
      <c r="S17" s="19"/>
      <c r="T17" s="19"/>
      <c r="U17" s="16"/>
      <c r="V17" s="17"/>
      <c r="W17" s="19"/>
      <c r="X17" s="19"/>
      <c r="Y17" s="19"/>
      <c r="Z17" s="3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50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51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2">
    <mergeCell ref="H9:J9"/>
    <mergeCell ref="V5:Z5"/>
    <mergeCell ref="AA5:AE5"/>
    <mergeCell ref="AF5:AJ5"/>
    <mergeCell ref="C7:E7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0" zoomScale="70" zoomScaleNormal="70" workbookViewId="0">
      <selection activeCell="T19" sqref="T1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10</v>
      </c>
      <c r="C2" s="74"/>
      <c r="D2" s="74"/>
      <c r="E2" s="74"/>
      <c r="F2" s="74"/>
      <c r="G2" s="74"/>
      <c r="H2" s="74"/>
      <c r="I2" s="8"/>
      <c r="J2" s="75">
        <v>2020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43850</v>
      </c>
      <c r="C5" s="78"/>
      <c r="D5" s="78"/>
      <c r="E5" s="78"/>
      <c r="F5" s="78"/>
      <c r="G5" s="70">
        <f>INDEX(agenda,,2)</f>
        <v>43851</v>
      </c>
      <c r="H5" s="70"/>
      <c r="I5" s="70"/>
      <c r="J5" s="70"/>
      <c r="K5" s="70"/>
      <c r="L5" s="70">
        <f>INDEX(agenda,,3)</f>
        <v>43852</v>
      </c>
      <c r="M5" s="70"/>
      <c r="N5" s="70"/>
      <c r="O5" s="70"/>
      <c r="P5" s="70"/>
      <c r="Q5" s="70">
        <f>INDEX(agenda,,4)</f>
        <v>43853</v>
      </c>
      <c r="R5" s="70"/>
      <c r="S5" s="70"/>
      <c r="T5" s="70"/>
      <c r="U5" s="70"/>
      <c r="V5" s="70">
        <f>INDEX(agenda,,5)</f>
        <v>43854</v>
      </c>
      <c r="W5" s="70"/>
      <c r="X5" s="70"/>
      <c r="Y5" s="70"/>
      <c r="Z5" s="70"/>
      <c r="AA5" s="71">
        <f>INDEX(agenda,,6)</f>
        <v>43855</v>
      </c>
      <c r="AB5" s="71"/>
      <c r="AC5" s="71"/>
      <c r="AD5" s="71"/>
      <c r="AE5" s="71"/>
      <c r="AF5" s="72">
        <f>INDEX(agenda,,7)</f>
        <v>43856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43857</v>
      </c>
      <c r="D6" s="46"/>
      <c r="E6" s="46"/>
      <c r="F6" s="47"/>
      <c r="G6" s="48"/>
      <c r="H6" s="46">
        <f>INDEX(agenda,ndx+0,2)</f>
        <v>43858</v>
      </c>
      <c r="I6" s="46"/>
      <c r="J6" s="46"/>
      <c r="K6" s="47"/>
      <c r="L6" s="48"/>
      <c r="M6" s="46">
        <f>INDEX(agenda,ndx+0,3)</f>
        <v>43859</v>
      </c>
      <c r="N6" s="46"/>
      <c r="O6" s="46"/>
      <c r="P6" s="47"/>
      <c r="Q6" s="48"/>
      <c r="R6" s="46">
        <f>INDEX(agenda,ndx+0,4)</f>
        <v>43860</v>
      </c>
      <c r="S6" s="46"/>
      <c r="T6" s="46"/>
      <c r="U6" s="47"/>
      <c r="V6" s="48"/>
      <c r="W6" s="46">
        <f>INDEX(agenda,ndx+0,5)</f>
        <v>43861</v>
      </c>
      <c r="X6" s="5"/>
      <c r="Y6" s="5"/>
      <c r="Z6" s="3"/>
      <c r="AA6" s="4"/>
      <c r="AB6" s="5">
        <f>INDEX(agenda,ndx+0,6)</f>
        <v>43862</v>
      </c>
      <c r="AC6" s="5"/>
      <c r="AD6" s="5"/>
      <c r="AE6" s="3"/>
      <c r="AF6" s="4"/>
      <c r="AG6" s="5">
        <f>INDEX(agenda,ndx+0,7)</f>
        <v>43863</v>
      </c>
      <c r="AH6" s="5"/>
      <c r="AI6" s="5"/>
      <c r="AJ6" s="3"/>
    </row>
    <row r="7" spans="2:36" ht="59.25" customHeight="1" x14ac:dyDescent="0.3">
      <c r="B7" s="4"/>
      <c r="C7" s="82"/>
      <c r="D7" s="82"/>
      <c r="E7" s="82"/>
      <c r="F7" s="16"/>
      <c r="G7" s="17"/>
      <c r="H7" s="18"/>
      <c r="I7" s="18"/>
      <c r="J7" s="18"/>
      <c r="K7" s="16"/>
      <c r="L7" s="17"/>
      <c r="M7" s="18"/>
      <c r="N7" s="18"/>
      <c r="O7" s="18"/>
      <c r="P7" s="12"/>
      <c r="Q7" s="13"/>
      <c r="R7" s="14"/>
      <c r="S7" s="14"/>
      <c r="T7" s="14"/>
      <c r="U7" s="12"/>
      <c r="V7" s="13"/>
      <c r="W7" s="14"/>
      <c r="X7" s="14"/>
      <c r="Y7" s="14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43864</v>
      </c>
      <c r="D8" s="5"/>
      <c r="E8" s="5"/>
      <c r="F8" s="3"/>
      <c r="G8" s="4"/>
      <c r="H8" s="5">
        <f>INDEX(agenda,ndx+1,2)</f>
        <v>43865</v>
      </c>
      <c r="I8" s="5"/>
      <c r="J8" s="5"/>
      <c r="K8" s="3"/>
      <c r="L8" s="4"/>
      <c r="M8" s="5">
        <f>INDEX(agenda,ndx+1,3)</f>
        <v>43866</v>
      </c>
      <c r="N8" s="5"/>
      <c r="O8" s="5"/>
      <c r="P8" s="3"/>
      <c r="Q8" s="4"/>
      <c r="R8" s="5">
        <f>INDEX(agenda,ndx+1,4)</f>
        <v>43867</v>
      </c>
      <c r="S8" s="5"/>
      <c r="T8" s="5"/>
      <c r="U8" s="3"/>
      <c r="V8" s="4"/>
      <c r="W8" s="5">
        <f>INDEX(agenda,ndx+1,5)</f>
        <v>43868</v>
      </c>
      <c r="X8" s="5"/>
      <c r="Y8" s="5"/>
      <c r="Z8" s="3"/>
      <c r="AA8" s="4"/>
      <c r="AB8" s="11">
        <f>INDEX(agenda,ndx+1,6)</f>
        <v>43869</v>
      </c>
      <c r="AC8" s="11"/>
      <c r="AD8" s="11"/>
      <c r="AE8" s="12"/>
      <c r="AF8" s="13"/>
      <c r="AG8" s="11">
        <f>INDEX(agenda,ndx+1,7)</f>
        <v>43870</v>
      </c>
      <c r="AH8" s="11"/>
      <c r="AI8" s="11"/>
      <c r="AJ8" s="3"/>
    </row>
    <row r="9" spans="2:36" ht="59.25" customHeight="1" x14ac:dyDescent="0.3">
      <c r="B9" s="4"/>
      <c r="C9" s="6" t="s">
        <v>87</v>
      </c>
      <c r="D9" s="6"/>
      <c r="E9" s="6"/>
      <c r="F9" s="3"/>
      <c r="G9" s="4"/>
      <c r="H9" s="6"/>
      <c r="I9" s="6"/>
      <c r="J9" s="6"/>
      <c r="K9" s="3"/>
      <c r="L9" s="4"/>
      <c r="M9" s="6"/>
      <c r="N9" s="6"/>
      <c r="O9" s="6"/>
      <c r="P9" s="3"/>
      <c r="Q9" s="4"/>
      <c r="R9" s="6"/>
      <c r="S9" s="6"/>
      <c r="T9" s="6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ht="24" customHeight="1" x14ac:dyDescent="0.3">
      <c r="B10" s="4"/>
      <c r="C10" s="5">
        <f>INDEX(agenda,ndx+2,1)</f>
        <v>43871</v>
      </c>
      <c r="D10" s="5"/>
      <c r="E10" s="5"/>
      <c r="F10" s="3"/>
      <c r="G10" s="4"/>
      <c r="H10" s="5">
        <f>INDEX(agenda,ndx+2,2)</f>
        <v>43872</v>
      </c>
      <c r="I10" s="5"/>
      <c r="J10" s="5"/>
      <c r="K10" s="3"/>
      <c r="L10" s="4"/>
      <c r="M10" s="5">
        <f>INDEX(agenda,ndx+2,3)</f>
        <v>43873</v>
      </c>
      <c r="N10" s="5"/>
      <c r="O10" s="5"/>
      <c r="P10" s="3"/>
      <c r="Q10" s="4"/>
      <c r="R10" s="5">
        <f>INDEX(agenda,ndx+2,4)</f>
        <v>43874</v>
      </c>
      <c r="S10" s="5"/>
      <c r="T10" s="5"/>
      <c r="U10" s="3"/>
      <c r="V10" s="4"/>
      <c r="W10" s="5">
        <f>INDEX(agenda,ndx+2,5)</f>
        <v>43875</v>
      </c>
      <c r="X10" s="5"/>
      <c r="Y10" s="5"/>
      <c r="Z10" s="3"/>
      <c r="AA10" s="4"/>
      <c r="AB10" s="11">
        <f>INDEX(agenda,ndx+2,6)</f>
        <v>43876</v>
      </c>
      <c r="AC10" s="11"/>
      <c r="AD10" s="11"/>
      <c r="AE10" s="12"/>
      <c r="AF10" s="13"/>
      <c r="AG10" s="11">
        <f>INDEX(agenda,ndx+2,7)</f>
        <v>43877</v>
      </c>
      <c r="AH10" s="11"/>
      <c r="AI10" s="11"/>
      <c r="AJ10" s="3"/>
    </row>
    <row r="11" spans="2:36" ht="59.25" customHeight="1" x14ac:dyDescent="0.3">
      <c r="B11" s="4"/>
      <c r="C11" s="79"/>
      <c r="D11" s="79"/>
      <c r="E11" s="79"/>
      <c r="F11" s="3"/>
      <c r="G11" s="4"/>
      <c r="H11" s="6"/>
      <c r="I11" s="6"/>
      <c r="J11" s="6"/>
      <c r="K11" s="3"/>
      <c r="L11" s="4"/>
      <c r="M11" s="6"/>
      <c r="N11" s="6"/>
      <c r="O11" s="6"/>
      <c r="P11" s="3"/>
      <c r="Q11" s="4"/>
      <c r="R11" s="6"/>
      <c r="S11" s="6"/>
      <c r="T11" s="6"/>
      <c r="U11" s="3"/>
      <c r="V11" s="4"/>
      <c r="W11" s="6"/>
      <c r="X11" s="6"/>
      <c r="Y11" s="6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ht="24" customHeight="1" x14ac:dyDescent="0.3">
      <c r="B12" s="4"/>
      <c r="C12" s="5">
        <f>INDEX(agenda,ndx+3,1)</f>
        <v>43878</v>
      </c>
      <c r="D12" s="5"/>
      <c r="E12" s="5"/>
      <c r="F12" s="3"/>
      <c r="G12" s="4"/>
      <c r="H12" s="5">
        <f>INDEX(agenda,ndx+3,2)</f>
        <v>43879</v>
      </c>
      <c r="I12" s="5"/>
      <c r="J12" s="5"/>
      <c r="K12" s="3"/>
      <c r="L12" s="4"/>
      <c r="M12" s="5">
        <f>INDEX(agenda,ndx+3,3)</f>
        <v>43880</v>
      </c>
      <c r="N12" s="5"/>
      <c r="O12" s="5"/>
      <c r="P12" s="3"/>
      <c r="Q12" s="4"/>
      <c r="R12" s="5">
        <f>INDEX(agenda,ndx+3,4)</f>
        <v>43881</v>
      </c>
      <c r="S12" s="5"/>
      <c r="T12" s="5"/>
      <c r="U12" s="3"/>
      <c r="V12" s="4"/>
      <c r="W12" s="5">
        <f>INDEX(agenda,ndx+3,5)</f>
        <v>43882</v>
      </c>
      <c r="X12" s="5"/>
      <c r="Y12" s="5"/>
      <c r="Z12" s="3"/>
      <c r="AA12" s="4"/>
      <c r="AB12" s="11">
        <f>INDEX(agenda,ndx+3,6)</f>
        <v>43883</v>
      </c>
      <c r="AC12" s="11"/>
      <c r="AD12" s="11"/>
      <c r="AE12" s="12"/>
      <c r="AF12" s="13"/>
      <c r="AG12" s="11">
        <f>INDEX(agenda,ndx+3,7)</f>
        <v>43884</v>
      </c>
      <c r="AH12" s="11"/>
      <c r="AI12" s="11"/>
      <c r="AJ12" s="3"/>
    </row>
    <row r="13" spans="2:36" ht="59.25" customHeight="1" x14ac:dyDescent="0.3">
      <c r="B13" s="4"/>
      <c r="C13" s="79"/>
      <c r="D13" s="79"/>
      <c r="E13" s="79"/>
      <c r="F13" s="3"/>
      <c r="G13" s="4"/>
      <c r="H13" s="6"/>
      <c r="I13" s="6"/>
      <c r="J13" s="6"/>
      <c r="K13" s="3"/>
      <c r="L13" s="4"/>
      <c r="M13" s="6"/>
      <c r="N13" s="6"/>
      <c r="O13" s="6"/>
      <c r="P13" s="3"/>
      <c r="Q13" s="4"/>
      <c r="R13" s="6"/>
      <c r="S13" s="6"/>
      <c r="T13" s="6"/>
      <c r="U13" s="3"/>
      <c r="V13" s="4"/>
      <c r="W13" s="14" t="s">
        <v>86</v>
      </c>
      <c r="X13" s="14"/>
      <c r="Y13" s="14"/>
      <c r="Z13" s="12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ht="24" customHeight="1" x14ac:dyDescent="0.3">
      <c r="B14" s="4"/>
      <c r="C14" s="5">
        <f>INDEX(agenda,ndx+4,1)</f>
        <v>43885</v>
      </c>
      <c r="D14" s="5"/>
      <c r="E14" s="5"/>
      <c r="F14" s="3"/>
      <c r="G14" s="4"/>
      <c r="H14" s="5">
        <f>INDEX(agenda,ndx+4,2)</f>
        <v>43886</v>
      </c>
      <c r="I14" s="5"/>
      <c r="J14" s="5"/>
      <c r="K14" s="3"/>
      <c r="L14" s="4"/>
      <c r="M14" s="5">
        <f>INDEX(agenda,ndx+4,3)</f>
        <v>43887</v>
      </c>
      <c r="N14" s="5"/>
      <c r="O14" s="5"/>
      <c r="P14" s="3"/>
      <c r="Q14" s="4"/>
      <c r="R14" s="5">
        <f>INDEX(agenda,ndx+4,4)</f>
        <v>43888</v>
      </c>
      <c r="S14" s="5"/>
      <c r="T14" s="5"/>
      <c r="U14" s="3"/>
      <c r="V14" s="4"/>
      <c r="W14" s="5">
        <f>INDEX(agenda,ndx+4,5)</f>
        <v>43889</v>
      </c>
      <c r="X14" s="5"/>
      <c r="Y14" s="5"/>
      <c r="Z14" s="3"/>
      <c r="AA14" s="4"/>
      <c r="AB14" s="11">
        <f>INDEX(agenda,ndx+4,6)</f>
        <v>43890</v>
      </c>
      <c r="AC14" s="11"/>
      <c r="AD14" s="11"/>
      <c r="AE14" s="12"/>
      <c r="AF14" s="13"/>
      <c r="AG14" s="49">
        <f>INDEX(agenda,ndx+4,7)</f>
        <v>43891</v>
      </c>
      <c r="AH14" s="11"/>
      <c r="AI14" s="11"/>
      <c r="AJ14" s="3"/>
    </row>
    <row r="15" spans="2:36" ht="59.25" customHeight="1" x14ac:dyDescent="0.3">
      <c r="B15" s="4"/>
      <c r="C15" s="9" t="s">
        <v>18</v>
      </c>
      <c r="D15" s="9"/>
      <c r="E15" s="9"/>
      <c r="F15" s="21"/>
      <c r="G15" s="22"/>
      <c r="H15" s="9" t="s">
        <v>18</v>
      </c>
      <c r="I15" s="9"/>
      <c r="J15" s="9"/>
      <c r="K15" s="21"/>
      <c r="L15" s="22"/>
      <c r="M15" s="9" t="s">
        <v>18</v>
      </c>
      <c r="N15" s="9"/>
      <c r="O15" s="9"/>
      <c r="P15" s="21"/>
      <c r="Q15" s="22"/>
      <c r="R15" s="9" t="s">
        <v>18</v>
      </c>
      <c r="S15" s="9"/>
      <c r="T15" s="9"/>
      <c r="U15" s="21"/>
      <c r="V15" s="22"/>
      <c r="W15" s="9" t="s">
        <v>18</v>
      </c>
      <c r="X15" s="9"/>
      <c r="Y15" s="9"/>
      <c r="Z15" s="12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46">
        <f>INDEX(agenda,ndx+5,1)</f>
        <v>43892</v>
      </c>
      <c r="D16" s="46"/>
      <c r="E16" s="46"/>
      <c r="F16" s="47"/>
      <c r="G16" s="48"/>
      <c r="H16" s="46">
        <f>INDEX(agenda,ndx+5,2)</f>
        <v>43893</v>
      </c>
      <c r="I16" s="46"/>
      <c r="J16" s="46"/>
      <c r="K16" s="47"/>
      <c r="L16" s="48"/>
      <c r="M16" s="46">
        <f>INDEX(agenda,ndx+5,3)</f>
        <v>43894</v>
      </c>
      <c r="N16" s="46"/>
      <c r="O16" s="46"/>
      <c r="P16" s="47"/>
      <c r="Q16" s="48"/>
      <c r="R16" s="46">
        <f>INDEX(agenda,ndx+5,4)</f>
        <v>43895</v>
      </c>
      <c r="S16" s="46"/>
      <c r="T16" s="46"/>
      <c r="U16" s="47"/>
      <c r="V16" s="48"/>
      <c r="W16" s="46">
        <f>INDEX(agenda,ndx+5,5)</f>
        <v>43896</v>
      </c>
      <c r="X16" s="46"/>
      <c r="Y16" s="46"/>
      <c r="Z16" s="47"/>
      <c r="AA16" s="48"/>
      <c r="AB16" s="49">
        <f>INDEX(agenda,ndx+5,6)</f>
        <v>43897</v>
      </c>
      <c r="AC16" s="49"/>
      <c r="AD16" s="49"/>
      <c r="AE16" s="60"/>
      <c r="AF16" s="61"/>
      <c r="AG16" s="49">
        <f>INDEX(agenda,ndx+5,7)</f>
        <v>43898</v>
      </c>
      <c r="AH16" s="11"/>
      <c r="AI16" s="11"/>
      <c r="AJ16" s="3"/>
    </row>
    <row r="17" spans="2:36" ht="59.25" customHeight="1" thickBot="1" x14ac:dyDescent="0.35">
      <c r="B17" s="17"/>
      <c r="C17" s="19"/>
      <c r="D17" s="19"/>
      <c r="E17" s="19"/>
      <c r="F17" s="16"/>
      <c r="G17" s="17"/>
      <c r="H17" s="19"/>
      <c r="I17" s="19"/>
      <c r="J17" s="19"/>
      <c r="K17" s="16"/>
      <c r="L17" s="17"/>
      <c r="M17" s="19"/>
      <c r="N17" s="19"/>
      <c r="O17" s="19"/>
      <c r="P17" s="16"/>
      <c r="Q17" s="17"/>
      <c r="R17" s="19"/>
      <c r="S17" s="19"/>
      <c r="T17" s="19"/>
      <c r="U17" s="16"/>
      <c r="V17" s="17"/>
      <c r="W17" s="19"/>
      <c r="X17" s="19"/>
      <c r="Y17" s="19"/>
      <c r="Z17" s="12"/>
      <c r="AA17" s="4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70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 t="s">
        <v>109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52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 t="s">
        <v>53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3">
    <mergeCell ref="C13:E13"/>
    <mergeCell ref="C11:E11"/>
    <mergeCell ref="V5:Z5"/>
    <mergeCell ref="AA5:AE5"/>
    <mergeCell ref="AF5:AJ5"/>
    <mergeCell ref="C7:E7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2:AJ21"/>
  <sheetViews>
    <sheetView showGridLines="0" topLeftCell="A10" zoomScale="70" zoomScaleNormal="70" workbookViewId="0">
      <selection activeCell="T19" sqref="T19"/>
    </sheetView>
  </sheetViews>
  <sheetFormatPr defaultRowHeight="17.25" x14ac:dyDescent="0.3"/>
  <cols>
    <col min="1" max="1" width="4.21875" customWidth="1"/>
    <col min="2" max="2" width="1.109375" customWidth="1"/>
    <col min="3" max="3" width="8.88671875" customWidth="1"/>
    <col min="4" max="4" width="1.109375" customWidth="1"/>
    <col min="5" max="5" width="8.88671875" customWidth="1"/>
    <col min="6" max="7" width="1.109375" customWidth="1"/>
    <col min="8" max="8" width="8.88671875" customWidth="1"/>
    <col min="9" max="9" width="1.109375" customWidth="1"/>
    <col min="10" max="10" width="8.88671875" customWidth="1"/>
    <col min="11" max="12" width="1.109375" customWidth="1"/>
    <col min="13" max="13" width="8.88671875" customWidth="1"/>
    <col min="14" max="14" width="1.109375" customWidth="1"/>
    <col min="15" max="15" width="8.88671875" customWidth="1"/>
    <col min="16" max="17" width="1.109375" customWidth="1"/>
    <col min="18" max="18" width="8.88671875" customWidth="1"/>
    <col min="19" max="19" width="1.109375" customWidth="1"/>
    <col min="20" max="20" width="8.88671875" customWidth="1"/>
    <col min="21" max="22" width="1.109375" customWidth="1"/>
    <col min="23" max="23" width="8.88671875" customWidth="1"/>
    <col min="24" max="24" width="1.109375" customWidth="1"/>
    <col min="25" max="25" width="8.88671875" customWidth="1"/>
    <col min="26" max="27" width="1.109375" customWidth="1"/>
    <col min="28" max="28" width="8.88671875" customWidth="1"/>
    <col min="29" max="29" width="1.109375" customWidth="1"/>
    <col min="30" max="30" width="8.88671875" customWidth="1"/>
    <col min="31" max="32" width="1.109375" customWidth="1"/>
    <col min="33" max="33" width="8.88671875" customWidth="1"/>
    <col min="34" max="34" width="1.109375" customWidth="1"/>
    <col min="35" max="35" width="8.88671875" customWidth="1"/>
    <col min="36" max="36" width="1.109375" customWidth="1"/>
  </cols>
  <sheetData>
    <row r="2" spans="2:36" ht="43.5" customHeight="1" x14ac:dyDescent="0.3">
      <c r="B2" s="74" t="s">
        <v>11</v>
      </c>
      <c r="C2" s="74"/>
      <c r="D2" s="74"/>
      <c r="E2" s="74"/>
      <c r="F2" s="74"/>
      <c r="G2" s="74"/>
      <c r="H2" s="74"/>
      <c r="I2" s="8"/>
      <c r="J2" s="75">
        <v>2020</v>
      </c>
      <c r="K2" s="75"/>
      <c r="L2" s="75"/>
      <c r="M2" s="75"/>
      <c r="O2" s="76" t="s">
        <v>3</v>
      </c>
      <c r="P2" s="76"/>
      <c r="Q2" s="76"/>
      <c r="R2" s="76"/>
      <c r="S2" s="76"/>
    </row>
    <row r="3" spans="2:36" x14ac:dyDescent="0.3">
      <c r="B3" s="2" t="s">
        <v>0</v>
      </c>
      <c r="C3" s="2"/>
      <c r="D3" s="2"/>
      <c r="E3" s="2"/>
      <c r="F3" s="2"/>
      <c r="G3" s="2"/>
      <c r="H3" s="2"/>
      <c r="J3" s="2" t="s">
        <v>1</v>
      </c>
      <c r="K3" s="2"/>
      <c r="L3" s="2"/>
      <c r="M3" s="2"/>
      <c r="O3" s="37" t="s">
        <v>2</v>
      </c>
      <c r="P3" s="38"/>
      <c r="Q3" s="38"/>
      <c r="R3" s="38"/>
      <c r="S3" s="38"/>
    </row>
    <row r="5" spans="2:36" ht="21" customHeight="1" x14ac:dyDescent="0.3">
      <c r="B5" s="77">
        <f>INDEX(agenda,,1)</f>
        <v>43885</v>
      </c>
      <c r="C5" s="78"/>
      <c r="D5" s="78"/>
      <c r="E5" s="78"/>
      <c r="F5" s="78"/>
      <c r="G5" s="70">
        <f>INDEX(agenda,,2)</f>
        <v>43886</v>
      </c>
      <c r="H5" s="70"/>
      <c r="I5" s="70"/>
      <c r="J5" s="70"/>
      <c r="K5" s="70"/>
      <c r="L5" s="70">
        <f>INDEX(agenda,,3)</f>
        <v>43887</v>
      </c>
      <c r="M5" s="70"/>
      <c r="N5" s="70"/>
      <c r="O5" s="70"/>
      <c r="P5" s="70"/>
      <c r="Q5" s="70">
        <f>INDEX(agenda,,4)</f>
        <v>43888</v>
      </c>
      <c r="R5" s="70"/>
      <c r="S5" s="70"/>
      <c r="T5" s="70"/>
      <c r="U5" s="70"/>
      <c r="V5" s="70">
        <f>INDEX(agenda,,5)</f>
        <v>43889</v>
      </c>
      <c r="W5" s="70"/>
      <c r="X5" s="70"/>
      <c r="Y5" s="70"/>
      <c r="Z5" s="70"/>
      <c r="AA5" s="71">
        <f>INDEX(agenda,,6)</f>
        <v>43890</v>
      </c>
      <c r="AB5" s="71"/>
      <c r="AC5" s="71"/>
      <c r="AD5" s="71"/>
      <c r="AE5" s="71"/>
      <c r="AF5" s="72">
        <f>INDEX(agenda,,7)</f>
        <v>43891</v>
      </c>
      <c r="AG5" s="72"/>
      <c r="AH5" s="72"/>
      <c r="AI5" s="72"/>
      <c r="AJ5" s="73"/>
    </row>
    <row r="6" spans="2:36" ht="24" customHeight="1" x14ac:dyDescent="0.3">
      <c r="B6" s="4"/>
      <c r="C6" s="46">
        <f>INDEX(agenda,ndx+0,1)</f>
        <v>43885</v>
      </c>
      <c r="D6" s="46"/>
      <c r="E6" s="46"/>
      <c r="F6" s="47"/>
      <c r="G6" s="48"/>
      <c r="H6" s="46">
        <f>INDEX(agenda,ndx+0,2)</f>
        <v>43886</v>
      </c>
      <c r="I6" s="46"/>
      <c r="J6" s="46"/>
      <c r="K6" s="47"/>
      <c r="L6" s="48"/>
      <c r="M6" s="46">
        <f>INDEX(agenda,ndx+0,3)</f>
        <v>43887</v>
      </c>
      <c r="N6" s="46"/>
      <c r="O6" s="46"/>
      <c r="P6" s="47"/>
      <c r="Q6" s="48"/>
      <c r="R6" s="46">
        <f>INDEX(agenda,ndx+0,4)</f>
        <v>43888</v>
      </c>
      <c r="S6" s="46"/>
      <c r="T6" s="46"/>
      <c r="U6" s="47"/>
      <c r="V6" s="48"/>
      <c r="W6" s="46">
        <f>INDEX(agenda,ndx+0,5)</f>
        <v>43889</v>
      </c>
      <c r="X6" s="46"/>
      <c r="Y6" s="46"/>
      <c r="Z6" s="47"/>
      <c r="AA6" s="48"/>
      <c r="AB6" s="46">
        <f>INDEX(agenda,ndx+0,6)</f>
        <v>43890</v>
      </c>
      <c r="AC6" s="5"/>
      <c r="AD6" s="5"/>
      <c r="AE6" s="3"/>
      <c r="AF6" s="4"/>
      <c r="AG6" s="5">
        <f>INDEX(agenda,ndx+0,7)</f>
        <v>43891</v>
      </c>
      <c r="AH6" s="5"/>
      <c r="AI6" s="5"/>
      <c r="AJ6" s="3"/>
    </row>
    <row r="7" spans="2:36" ht="59.25" customHeight="1" x14ac:dyDescent="0.3">
      <c r="B7" s="4"/>
      <c r="C7" s="82"/>
      <c r="D7" s="82"/>
      <c r="E7" s="82"/>
      <c r="F7" s="16"/>
      <c r="G7" s="17"/>
      <c r="H7" s="18"/>
      <c r="I7" s="18"/>
      <c r="J7" s="18"/>
      <c r="K7" s="16"/>
      <c r="L7" s="17"/>
      <c r="M7" s="18"/>
      <c r="N7" s="18"/>
      <c r="O7" s="18"/>
      <c r="P7" s="12"/>
      <c r="Q7" s="13"/>
      <c r="R7" s="14"/>
      <c r="S7" s="14"/>
      <c r="T7" s="14"/>
      <c r="U7" s="12"/>
      <c r="V7" s="13"/>
      <c r="W7" s="14"/>
      <c r="X7" s="14"/>
      <c r="Y7" s="14"/>
      <c r="Z7" s="3"/>
      <c r="AA7" s="4"/>
      <c r="AB7" s="9"/>
      <c r="AC7" s="9"/>
      <c r="AD7" s="9"/>
      <c r="AE7" s="12"/>
      <c r="AF7" s="13"/>
      <c r="AG7" s="9"/>
      <c r="AH7" s="9"/>
      <c r="AI7" s="9"/>
      <c r="AJ7" s="3"/>
    </row>
    <row r="8" spans="2:36" ht="24" customHeight="1" x14ac:dyDescent="0.3">
      <c r="B8" s="4"/>
      <c r="C8" s="5">
        <f>INDEX(agenda,ndx+1,1)</f>
        <v>43892</v>
      </c>
      <c r="D8" s="5"/>
      <c r="E8" s="5"/>
      <c r="F8" s="3"/>
      <c r="G8" s="4"/>
      <c r="H8" s="5">
        <f>INDEX(agenda,ndx+1,2)</f>
        <v>43893</v>
      </c>
      <c r="I8" s="5"/>
      <c r="J8" s="5"/>
      <c r="K8" s="3"/>
      <c r="L8" s="4"/>
      <c r="M8" s="5">
        <f>INDEX(agenda,ndx+1,3)</f>
        <v>43894</v>
      </c>
      <c r="N8" s="5"/>
      <c r="O8" s="5"/>
      <c r="P8" s="3"/>
      <c r="Q8" s="4"/>
      <c r="R8" s="5">
        <f>INDEX(agenda,ndx+1,4)</f>
        <v>43895</v>
      </c>
      <c r="S8" s="5"/>
      <c r="T8" s="5"/>
      <c r="U8" s="3"/>
      <c r="V8" s="4"/>
      <c r="W8" s="5">
        <f>INDEX(agenda,ndx+1,5)</f>
        <v>43896</v>
      </c>
      <c r="X8" s="5"/>
      <c r="Y8" s="5"/>
      <c r="Z8" s="3"/>
      <c r="AA8" s="4"/>
      <c r="AB8" s="11">
        <f>INDEX(agenda,ndx+1,6)</f>
        <v>43897</v>
      </c>
      <c r="AC8" s="11"/>
      <c r="AD8" s="11"/>
      <c r="AE8" s="12"/>
      <c r="AF8" s="13"/>
      <c r="AG8" s="11">
        <f>INDEX(agenda,ndx+1,7)</f>
        <v>43898</v>
      </c>
      <c r="AH8" s="11"/>
      <c r="AI8" s="11"/>
      <c r="AJ8" s="3"/>
    </row>
    <row r="9" spans="2:36" ht="59.25" customHeight="1" x14ac:dyDescent="0.3">
      <c r="B9" s="4"/>
      <c r="C9" s="88" t="s">
        <v>101</v>
      </c>
      <c r="D9" s="88"/>
      <c r="E9" s="88"/>
      <c r="F9" s="65"/>
      <c r="G9" s="65"/>
      <c r="H9" s="65"/>
      <c r="I9" s="6"/>
      <c r="J9" s="6"/>
      <c r="K9" s="3"/>
      <c r="L9" s="4"/>
      <c r="M9" s="6"/>
      <c r="N9" s="6"/>
      <c r="O9" s="6"/>
      <c r="P9" s="3"/>
      <c r="Q9" s="4"/>
      <c r="R9" s="6"/>
      <c r="S9" s="6"/>
      <c r="T9" s="6"/>
      <c r="U9" s="3"/>
      <c r="V9" s="4"/>
      <c r="W9" s="6"/>
      <c r="X9" s="6"/>
      <c r="Y9" s="6"/>
      <c r="Z9" s="3"/>
      <c r="AA9" s="4"/>
      <c r="AB9" s="9"/>
      <c r="AC9" s="9"/>
      <c r="AD9" s="9"/>
      <c r="AE9" s="12"/>
      <c r="AF9" s="13"/>
      <c r="AG9" s="9"/>
      <c r="AH9" s="9"/>
      <c r="AI9" s="9"/>
      <c r="AJ9" s="3"/>
    </row>
    <row r="10" spans="2:36" ht="24" customHeight="1" x14ac:dyDescent="0.3">
      <c r="B10" s="4"/>
      <c r="C10" s="5">
        <f>INDEX(agenda,ndx+2,1)</f>
        <v>43899</v>
      </c>
      <c r="D10" s="5"/>
      <c r="E10" s="5"/>
      <c r="F10" s="3"/>
      <c r="G10" s="4"/>
      <c r="H10" s="5">
        <f>INDEX(agenda,ndx+2,2)</f>
        <v>43900</v>
      </c>
      <c r="I10" s="5"/>
      <c r="J10" s="5"/>
      <c r="K10" s="3"/>
      <c r="L10" s="4"/>
      <c r="M10" s="5">
        <f>INDEX(agenda,ndx+2,3)</f>
        <v>43901</v>
      </c>
      <c r="N10" s="5"/>
      <c r="O10" s="5"/>
      <c r="P10" s="3"/>
      <c r="Q10" s="4"/>
      <c r="R10" s="5">
        <f>INDEX(agenda,ndx+2,4)</f>
        <v>43902</v>
      </c>
      <c r="S10" s="5"/>
      <c r="T10" s="5"/>
      <c r="U10" s="3"/>
      <c r="V10" s="4"/>
      <c r="W10" s="5">
        <f>INDEX(agenda,ndx+2,5)</f>
        <v>43903</v>
      </c>
      <c r="X10" s="5"/>
      <c r="Y10" s="5"/>
      <c r="Z10" s="3"/>
      <c r="AA10" s="4"/>
      <c r="AB10" s="11">
        <f>INDEX(agenda,ndx+2,6)</f>
        <v>43904</v>
      </c>
      <c r="AC10" s="11"/>
      <c r="AD10" s="11"/>
      <c r="AE10" s="12"/>
      <c r="AF10" s="13"/>
      <c r="AG10" s="11">
        <f>INDEX(agenda,ndx+2,7)</f>
        <v>43905</v>
      </c>
      <c r="AH10" s="11"/>
      <c r="AI10" s="11"/>
      <c r="AJ10" s="3"/>
    </row>
    <row r="11" spans="2:36" ht="59.25" customHeight="1" x14ac:dyDescent="0.3">
      <c r="B11" s="4"/>
      <c r="C11" s="6"/>
      <c r="D11" s="6"/>
      <c r="E11" s="6"/>
      <c r="F11" s="3"/>
      <c r="G11" s="4"/>
      <c r="H11" s="6"/>
      <c r="I11" s="6"/>
      <c r="J11" s="6"/>
      <c r="K11" s="3"/>
      <c r="L11" s="4"/>
      <c r="M11" s="6"/>
      <c r="N11" s="6"/>
      <c r="O11" s="6"/>
      <c r="P11" s="3"/>
      <c r="Q11" s="4"/>
      <c r="R11" s="79" t="s">
        <v>98</v>
      </c>
      <c r="S11" s="79"/>
      <c r="T11" s="79"/>
      <c r="U11" s="3"/>
      <c r="V11" s="4"/>
      <c r="W11" s="6"/>
      <c r="X11" s="6"/>
      <c r="Y11" s="6"/>
      <c r="Z11" s="3"/>
      <c r="AA11" s="4"/>
      <c r="AB11" s="9"/>
      <c r="AC11" s="9"/>
      <c r="AD11" s="9"/>
      <c r="AE11" s="12"/>
      <c r="AF11" s="13"/>
      <c r="AG11" s="9"/>
      <c r="AH11" s="9"/>
      <c r="AI11" s="9"/>
      <c r="AJ11" s="3"/>
    </row>
    <row r="12" spans="2:36" ht="24" customHeight="1" x14ac:dyDescent="0.3">
      <c r="B12" s="4"/>
      <c r="C12" s="5">
        <f>INDEX(agenda,ndx+3,1)</f>
        <v>43906</v>
      </c>
      <c r="D12" s="5"/>
      <c r="E12" s="5"/>
      <c r="F12" s="3"/>
      <c r="G12" s="4"/>
      <c r="H12" s="5">
        <f>INDEX(agenda,ndx+3,2)</f>
        <v>43907</v>
      </c>
      <c r="I12" s="5"/>
      <c r="J12" s="5"/>
      <c r="K12" s="3"/>
      <c r="L12" s="4"/>
      <c r="M12" s="5">
        <f>INDEX(agenda,ndx+3,3)</f>
        <v>43908</v>
      </c>
      <c r="N12" s="5"/>
      <c r="O12" s="5"/>
      <c r="P12" s="3"/>
      <c r="Q12" s="4"/>
      <c r="R12" s="5">
        <f>INDEX(agenda,ndx+3,4)</f>
        <v>43909</v>
      </c>
      <c r="S12" s="5"/>
      <c r="T12" s="5"/>
      <c r="U12" s="3"/>
      <c r="V12" s="4"/>
      <c r="W12" s="5">
        <f>INDEX(agenda,ndx+3,5)</f>
        <v>43910</v>
      </c>
      <c r="X12" s="5"/>
      <c r="Y12" s="5"/>
      <c r="Z12" s="3"/>
      <c r="AA12" s="4"/>
      <c r="AB12" s="11">
        <f>INDEX(agenda,ndx+3,6)</f>
        <v>43911</v>
      </c>
      <c r="AC12" s="11"/>
      <c r="AD12" s="11"/>
      <c r="AE12" s="12"/>
      <c r="AF12" s="13"/>
      <c r="AG12" s="11">
        <f>INDEX(agenda,ndx+3,7)</f>
        <v>43912</v>
      </c>
      <c r="AH12" s="11"/>
      <c r="AI12" s="11"/>
      <c r="AJ12" s="3"/>
    </row>
    <row r="13" spans="2:36" ht="59.25" customHeight="1" x14ac:dyDescent="0.3">
      <c r="B13" s="4"/>
      <c r="C13" s="79" t="s">
        <v>85</v>
      </c>
      <c r="D13" s="79"/>
      <c r="E13" s="79"/>
      <c r="F13" s="3"/>
      <c r="G13" s="4"/>
      <c r="H13" s="6"/>
      <c r="I13" s="6"/>
      <c r="J13" s="6"/>
      <c r="K13" s="3"/>
      <c r="L13" s="4"/>
      <c r="M13" s="6"/>
      <c r="N13" s="6"/>
      <c r="O13" s="6"/>
      <c r="P13" s="3"/>
      <c r="Q13" s="4"/>
      <c r="R13" s="6"/>
      <c r="S13" s="6"/>
      <c r="T13" s="6"/>
      <c r="U13" s="3"/>
      <c r="V13" s="4"/>
      <c r="W13" s="6" t="s">
        <v>71</v>
      </c>
      <c r="X13" s="6"/>
      <c r="Y13" s="6"/>
      <c r="Z13" s="3"/>
      <c r="AA13" s="4"/>
      <c r="AB13" s="9"/>
      <c r="AC13" s="9"/>
      <c r="AD13" s="9"/>
      <c r="AE13" s="12"/>
      <c r="AF13" s="13"/>
      <c r="AG13" s="9"/>
      <c r="AH13" s="9"/>
      <c r="AI13" s="9"/>
      <c r="AJ13" s="3"/>
    </row>
    <row r="14" spans="2:36" ht="24" customHeight="1" x14ac:dyDescent="0.3">
      <c r="B14" s="4"/>
      <c r="C14" s="5">
        <f>INDEX(agenda,ndx+4,1)</f>
        <v>43913</v>
      </c>
      <c r="D14" s="5"/>
      <c r="E14" s="5"/>
      <c r="F14" s="3"/>
      <c r="G14" s="4"/>
      <c r="H14" s="5">
        <f>INDEX(agenda,ndx+4,2)</f>
        <v>43914</v>
      </c>
      <c r="I14" s="5"/>
      <c r="J14" s="5"/>
      <c r="K14" s="3"/>
      <c r="L14" s="4"/>
      <c r="M14" s="5">
        <f>INDEX(agenda,ndx+4,3)</f>
        <v>43915</v>
      </c>
      <c r="N14" s="5"/>
      <c r="O14" s="5"/>
      <c r="P14" s="3"/>
      <c r="Q14" s="4"/>
      <c r="R14" s="5">
        <f>INDEX(agenda,ndx+4,4)</f>
        <v>43916</v>
      </c>
      <c r="S14" s="5"/>
      <c r="T14" s="5"/>
      <c r="U14" s="3"/>
      <c r="V14" s="4"/>
      <c r="W14" s="5">
        <f>INDEX(agenda,ndx+4,5)</f>
        <v>43917</v>
      </c>
      <c r="X14" s="5"/>
      <c r="Y14" s="5"/>
      <c r="Z14" s="3"/>
      <c r="AA14" s="4"/>
      <c r="AB14" s="11">
        <f>INDEX(agenda,ndx+4,6)</f>
        <v>43918</v>
      </c>
      <c r="AC14" s="11"/>
      <c r="AD14" s="11"/>
      <c r="AE14" s="12"/>
      <c r="AF14" s="13"/>
      <c r="AG14" s="11">
        <f>INDEX(agenda,ndx+4,7)</f>
        <v>43919</v>
      </c>
      <c r="AH14" s="11"/>
      <c r="AI14" s="11"/>
      <c r="AJ14" s="3"/>
    </row>
    <row r="15" spans="2:36" ht="59.25" customHeight="1" x14ac:dyDescent="0.3">
      <c r="B15" s="4"/>
      <c r="C15" s="6"/>
      <c r="D15" s="6"/>
      <c r="E15" s="6"/>
      <c r="F15" s="3"/>
      <c r="G15" s="4"/>
      <c r="H15" s="6"/>
      <c r="I15" s="6"/>
      <c r="J15" s="6"/>
      <c r="K15" s="3"/>
      <c r="L15" s="4"/>
      <c r="M15" s="6"/>
      <c r="N15" s="6"/>
      <c r="O15" s="6"/>
      <c r="P15" s="3"/>
      <c r="Q15" s="4"/>
      <c r="R15" s="14"/>
      <c r="S15" s="14"/>
      <c r="T15" s="14"/>
      <c r="U15" s="12"/>
      <c r="V15" s="13"/>
      <c r="W15" s="14"/>
      <c r="X15" s="14"/>
      <c r="Y15" s="14"/>
      <c r="Z15" s="12"/>
      <c r="AA15" s="4"/>
      <c r="AB15" s="9"/>
      <c r="AC15" s="9"/>
      <c r="AD15" s="9"/>
      <c r="AE15" s="12"/>
      <c r="AF15" s="13"/>
      <c r="AG15" s="9"/>
      <c r="AH15" s="9"/>
      <c r="AI15" s="9"/>
      <c r="AJ15" s="3"/>
    </row>
    <row r="16" spans="2:36" ht="24" customHeight="1" x14ac:dyDescent="0.3">
      <c r="B16" s="4"/>
      <c r="C16" s="5">
        <f>INDEX(agenda,ndx+5,1)</f>
        <v>43920</v>
      </c>
      <c r="D16" s="5"/>
      <c r="E16" s="5"/>
      <c r="F16" s="3"/>
      <c r="G16" s="4"/>
      <c r="H16" s="5">
        <f>INDEX(agenda,ndx+5,2)</f>
        <v>43921</v>
      </c>
      <c r="I16" s="5"/>
      <c r="J16" s="5"/>
      <c r="K16" s="3"/>
      <c r="L16" s="4"/>
      <c r="M16" s="46">
        <f>INDEX(agenda,ndx+5,3)</f>
        <v>43922</v>
      </c>
      <c r="N16" s="46"/>
      <c r="O16" s="46"/>
      <c r="P16" s="47"/>
      <c r="Q16" s="48"/>
      <c r="R16" s="46">
        <f>INDEX(agenda,ndx+5,4)</f>
        <v>43923</v>
      </c>
      <c r="S16" s="46"/>
      <c r="T16" s="46"/>
      <c r="U16" s="47"/>
      <c r="V16" s="48"/>
      <c r="W16" s="46">
        <f>INDEX(agenda,ndx+5,5)</f>
        <v>43924</v>
      </c>
      <c r="X16" s="46"/>
      <c r="Y16" s="46"/>
      <c r="Z16" s="47"/>
      <c r="AA16" s="48"/>
      <c r="AB16" s="49">
        <f>INDEX(agenda,ndx+5,6)</f>
        <v>43925</v>
      </c>
      <c r="AC16" s="49"/>
      <c r="AD16" s="49"/>
      <c r="AE16" s="60"/>
      <c r="AF16" s="61"/>
      <c r="AG16" s="49">
        <f>INDEX(agenda,ndx+5,7)</f>
        <v>43926</v>
      </c>
      <c r="AH16" s="11"/>
      <c r="AI16" s="11"/>
      <c r="AJ16" s="3"/>
    </row>
    <row r="17" spans="2:36" ht="59.25" customHeight="1" thickBot="1" x14ac:dyDescent="0.35">
      <c r="B17" s="4"/>
      <c r="C17" s="19"/>
      <c r="D17" s="19"/>
      <c r="E17" s="19"/>
      <c r="F17" s="16"/>
      <c r="G17" s="17"/>
      <c r="H17" s="19"/>
      <c r="I17" s="19"/>
      <c r="J17" s="19"/>
      <c r="K17" s="16"/>
      <c r="L17" s="17"/>
      <c r="M17" s="19"/>
      <c r="N17" s="19"/>
      <c r="O17" s="19"/>
      <c r="P17" s="16"/>
      <c r="Q17" s="17"/>
      <c r="R17" s="19"/>
      <c r="S17" s="19"/>
      <c r="T17" s="19"/>
      <c r="U17" s="16"/>
      <c r="V17" s="17"/>
      <c r="W17" s="19"/>
      <c r="X17" s="19"/>
      <c r="Y17" s="19"/>
      <c r="Z17" s="12"/>
      <c r="AA17" s="13"/>
      <c r="AB17" s="10"/>
      <c r="AC17" s="10"/>
      <c r="AD17" s="10"/>
      <c r="AE17" s="12"/>
      <c r="AF17" s="13"/>
      <c r="AG17" s="10"/>
      <c r="AH17" s="10"/>
      <c r="AI17" s="10"/>
      <c r="AJ17" s="3"/>
    </row>
    <row r="18" spans="2:36" ht="21.75" customHeight="1" x14ac:dyDescent="0.3">
      <c r="B18" s="25"/>
      <c r="C18" s="34" t="s">
        <v>38</v>
      </c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64" t="s">
        <v>41</v>
      </c>
      <c r="U18" s="63"/>
      <c r="V18" s="63"/>
      <c r="W18" s="63"/>
      <c r="X18" s="63"/>
      <c r="Y18" s="63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2:36" ht="21.75" customHeight="1" x14ac:dyDescent="0.3">
      <c r="B19" s="29"/>
      <c r="C19" s="1" t="s">
        <v>54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 t="s">
        <v>110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30"/>
    </row>
    <row r="20" spans="2:36" ht="21.75" customHeight="1" x14ac:dyDescent="0.3">
      <c r="B20" s="29"/>
      <c r="C20" s="1" t="s">
        <v>55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30"/>
    </row>
    <row r="21" spans="2:36" ht="21.75" customHeight="1" thickBot="1" x14ac:dyDescent="0.35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</sheetData>
  <mergeCells count="14">
    <mergeCell ref="C13:E13"/>
    <mergeCell ref="V5:Z5"/>
    <mergeCell ref="AA5:AE5"/>
    <mergeCell ref="AF5:AJ5"/>
    <mergeCell ref="C7:E7"/>
    <mergeCell ref="R11:T11"/>
    <mergeCell ref="C9:E9"/>
    <mergeCell ref="B2:H2"/>
    <mergeCell ref="J2:M2"/>
    <mergeCell ref="O2:S2"/>
    <mergeCell ref="B5:F5"/>
    <mergeCell ref="G5:K5"/>
    <mergeCell ref="L5:P5"/>
    <mergeCell ref="Q5:U5"/>
  </mergeCells>
  <dataValidations count="2">
    <dataValidation type="list" allowBlank="1" showInputMessage="1" showErrorMessage="1" errorTitle="Fout." error="Deze agenda werkt niet goed als u niet een weekdag in de lijst selecteert of een naam typt in de cel. " sqref="O2:S2">
      <formula1>"maandag, dinsdag, woensdag, donderdag, vrijdag, zaterdag, zondag"</formula1>
    </dataValidation>
    <dataValidation type="list" allowBlank="1" showInputMessage="1" showErrorMessage="1" errorTitle="Fout." error="Deze agenda werkt niet goed als u niet een maand in de lijst selecteert of een naam typt in de cel." sqref="B2:H2">
      <formula1>"januari,februari,maart,april,mei,juni,juli,augustus,september,oktober,november,december"</formula1>
    </dataValidation>
  </dataValidations>
  <printOptions horizontalCentered="1" verticalCentered="1"/>
  <pageMargins left="0.45" right="0.45" top="0.4" bottom="0.5" header="0.3" footer="0.3"/>
  <pageSetup paperSize="9"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89A03AE-15A1-4CA5-B073-D62B3B00F6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52</vt:i4>
      </vt:variant>
    </vt:vector>
  </HeadingPairs>
  <TitlesOfParts>
    <vt:vector size="65" baseType="lpstr">
      <vt:lpstr>Start</vt:lpstr>
      <vt:lpstr>Augustus</vt:lpstr>
      <vt:lpstr>September</vt:lpstr>
      <vt:lpstr>Oktober</vt:lpstr>
      <vt:lpstr>November</vt:lpstr>
      <vt:lpstr>December</vt:lpstr>
      <vt:lpstr>Januari</vt:lpstr>
      <vt:lpstr>Februari</vt:lpstr>
      <vt:lpstr>Maart</vt:lpstr>
      <vt:lpstr>April</vt:lpstr>
      <vt:lpstr>Mei</vt:lpstr>
      <vt:lpstr>Juni</vt:lpstr>
      <vt:lpstr>Juli</vt:lpstr>
      <vt:lpstr>April!Afdrukbereik</vt:lpstr>
      <vt:lpstr>Augustus!Afdrukbereik</vt:lpstr>
      <vt:lpstr>December!Afdrukbereik</vt:lpstr>
      <vt:lpstr>Februari!Afdrukbereik</vt:lpstr>
      <vt:lpstr>Januari!Afdrukbereik</vt:lpstr>
      <vt:lpstr>Juli!Afdrukbereik</vt:lpstr>
      <vt:lpstr>Juni!Afdrukbereik</vt:lpstr>
      <vt:lpstr>Maart!Afdrukbereik</vt:lpstr>
      <vt:lpstr>Mei!Afdrukbereik</vt:lpstr>
      <vt:lpstr>November!Afdrukbereik</vt:lpstr>
      <vt:lpstr>Oktober!Afdrukbereik</vt:lpstr>
      <vt:lpstr>September!Afdrukbereik</vt:lpstr>
      <vt:lpstr>Start!Afdrukbereik</vt:lpstr>
      <vt:lpstr>April!Begindag</vt:lpstr>
      <vt:lpstr>December!Begindag</vt:lpstr>
      <vt:lpstr>Februari!Begindag</vt:lpstr>
      <vt:lpstr>Januari!Begindag</vt:lpstr>
      <vt:lpstr>Juli!Begindag</vt:lpstr>
      <vt:lpstr>Juni!Begindag</vt:lpstr>
      <vt:lpstr>Maart!Begindag</vt:lpstr>
      <vt:lpstr>Mei!Begindag</vt:lpstr>
      <vt:lpstr>November!Begindag</vt:lpstr>
      <vt:lpstr>Oktober!Begindag</vt:lpstr>
      <vt:lpstr>September!Begindag</vt:lpstr>
      <vt:lpstr>Start!Begindag</vt:lpstr>
      <vt:lpstr>Begindag</vt:lpstr>
      <vt:lpstr>April!WeerTeGevenJaar</vt:lpstr>
      <vt:lpstr>Augustus!WeerTeGevenJaar</vt:lpstr>
      <vt:lpstr>December!WeerTeGevenJaar</vt:lpstr>
      <vt:lpstr>Februari!WeerTeGevenJaar</vt:lpstr>
      <vt:lpstr>Januari!WeerTeGevenJaar</vt:lpstr>
      <vt:lpstr>Juli!WeerTeGevenJaar</vt:lpstr>
      <vt:lpstr>Juni!WeerTeGevenJaar</vt:lpstr>
      <vt:lpstr>Maart!WeerTeGevenJaar</vt:lpstr>
      <vt:lpstr>Mei!WeerTeGevenJaar</vt:lpstr>
      <vt:lpstr>November!WeerTeGevenJaar</vt:lpstr>
      <vt:lpstr>Oktober!WeerTeGevenJaar</vt:lpstr>
      <vt:lpstr>September!WeerTeGevenJaar</vt:lpstr>
      <vt:lpstr>Start!WeerTeGevenJaar</vt:lpstr>
      <vt:lpstr>April!WeerTeGevenMaand</vt:lpstr>
      <vt:lpstr>Augustus!WeerTeGevenMaand</vt:lpstr>
      <vt:lpstr>December!WeerTeGevenMaand</vt:lpstr>
      <vt:lpstr>Februari!WeerTeGevenMaand</vt:lpstr>
      <vt:lpstr>Januari!WeerTeGevenMaand</vt:lpstr>
      <vt:lpstr>Juli!WeerTeGevenMaand</vt:lpstr>
      <vt:lpstr>Juni!WeerTeGevenMaand</vt:lpstr>
      <vt:lpstr>Maart!WeerTeGevenMaand</vt:lpstr>
      <vt:lpstr>Mei!WeerTeGevenMaand</vt:lpstr>
      <vt:lpstr>November!WeerTeGevenMaand</vt:lpstr>
      <vt:lpstr>Oktober!WeerTeGevenMaand</vt:lpstr>
      <vt:lpstr>September!WeerTeGevenMaand</vt:lpstr>
      <vt:lpstr>Start!WeerTeGevenMaand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Bas van Houwelingen</dc:creator>
  <cp:keywords/>
  <cp:lastModifiedBy>Ilse Brekelmans</cp:lastModifiedBy>
  <cp:lastPrinted>2019-06-13T11:53:30Z</cp:lastPrinted>
  <dcterms:created xsi:type="dcterms:W3CDTF">2017-06-14T11:39:23Z</dcterms:created>
  <dcterms:modified xsi:type="dcterms:W3CDTF">2019-08-20T07:29:08Z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TC040142069991</vt:lpwstr>
  </property>
</Properties>
</file>